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houw\Desktop\SCM\Educational Material\Exercises\"/>
    </mc:Choice>
  </mc:AlternateContent>
  <xr:revisionPtr revIDLastSave="0" documentId="13_ncr:1_{96744BE4-7F8D-4ABD-A1B1-0750C8BD9715}" xr6:coauthVersionLast="47" xr6:coauthVersionMax="47" xr10:uidLastSave="{00000000-0000-0000-0000-000000000000}"/>
  <bookViews>
    <workbookView xWindow="-108" yWindow="-108" windowWidth="27288" windowHeight="17664" xr2:uid="{E8962973-7023-415B-BE4B-FC2BE741C578}"/>
  </bookViews>
  <sheets>
    <sheet name="Exercise" sheetId="2" r:id="rId1"/>
    <sheet name="Solution" sheetId="1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0" i="1" l="1"/>
  <c r="G80" i="2"/>
  <c r="F80" i="2"/>
  <c r="E80" i="2"/>
  <c r="D80" i="2"/>
  <c r="E136" i="1"/>
  <c r="F136" i="1"/>
  <c r="G136" i="1"/>
  <c r="D136" i="1"/>
  <c r="M136" i="2" l="1"/>
  <c r="J136" i="2"/>
  <c r="M135" i="2"/>
  <c r="J135" i="2"/>
  <c r="M129" i="2"/>
  <c r="L129" i="2"/>
  <c r="K129" i="2"/>
  <c r="J129" i="2"/>
  <c r="M128" i="2"/>
  <c r="L128" i="2"/>
  <c r="K128" i="2"/>
  <c r="J128" i="2"/>
  <c r="L127" i="2"/>
  <c r="K127" i="2"/>
  <c r="J127" i="2"/>
  <c r="J123" i="2"/>
  <c r="K123" i="2"/>
  <c r="L123" i="2"/>
  <c r="J124" i="2"/>
  <c r="K124" i="2"/>
  <c r="L124" i="2"/>
  <c r="J119" i="2"/>
  <c r="K119" i="2"/>
  <c r="L119" i="2"/>
  <c r="L114" i="2"/>
  <c r="K114" i="2"/>
  <c r="J114" i="2"/>
  <c r="L113" i="2"/>
  <c r="K113" i="2"/>
  <c r="J113" i="2"/>
  <c r="L111" i="2"/>
  <c r="K111" i="2"/>
  <c r="J111" i="2"/>
  <c r="L110" i="2"/>
  <c r="K110" i="2"/>
  <c r="J110" i="2"/>
  <c r="L108" i="2"/>
  <c r="K108" i="2"/>
  <c r="J108" i="2"/>
  <c r="L107" i="2"/>
  <c r="K107" i="2"/>
  <c r="J107" i="2"/>
  <c r="L102" i="2"/>
  <c r="K102" i="2"/>
  <c r="J102" i="2"/>
  <c r="M103" i="2"/>
  <c r="L103" i="2"/>
  <c r="K103" i="2"/>
  <c r="J103" i="2"/>
  <c r="M100" i="2"/>
  <c r="L100" i="2"/>
  <c r="K100" i="2"/>
  <c r="J100" i="2"/>
  <c r="M94" i="2"/>
  <c r="L94" i="2"/>
  <c r="K94" i="2"/>
  <c r="J94" i="2"/>
  <c r="N94" i="2" s="1"/>
  <c r="J89" i="2"/>
  <c r="K89" i="2"/>
  <c r="L89" i="2"/>
  <c r="M89" i="2"/>
  <c r="J90" i="2"/>
  <c r="K90" i="2"/>
  <c r="L90" i="2"/>
  <c r="J91" i="2"/>
  <c r="K91" i="2"/>
  <c r="N91" i="2" s="1"/>
  <c r="L91" i="2"/>
  <c r="M91" i="2"/>
  <c r="J92" i="2"/>
  <c r="K92" i="2"/>
  <c r="L92" i="2"/>
  <c r="M88" i="2"/>
  <c r="L88" i="2"/>
  <c r="K88" i="2"/>
  <c r="J88" i="2"/>
  <c r="L86" i="2"/>
  <c r="K86" i="2"/>
  <c r="J86" i="2"/>
  <c r="M85" i="2"/>
  <c r="L85" i="2"/>
  <c r="K85" i="2"/>
  <c r="J85" i="2"/>
  <c r="N85" i="2" s="1"/>
  <c r="M84" i="2"/>
  <c r="L84" i="2"/>
  <c r="K84" i="2"/>
  <c r="J84" i="2"/>
  <c r="N84" i="2" s="1"/>
  <c r="M75" i="2"/>
  <c r="L75" i="2"/>
  <c r="K75" i="2"/>
  <c r="J75" i="2"/>
  <c r="N75" i="2" s="1"/>
  <c r="M79" i="2"/>
  <c r="L79" i="2"/>
  <c r="K79" i="2"/>
  <c r="J79" i="2"/>
  <c r="M78" i="2"/>
  <c r="L78" i="2"/>
  <c r="K78" i="2"/>
  <c r="J78" i="2"/>
  <c r="M77" i="2"/>
  <c r="L77" i="2"/>
  <c r="K77" i="2"/>
  <c r="J77" i="2"/>
  <c r="M73" i="2"/>
  <c r="L73" i="2"/>
  <c r="K73" i="2"/>
  <c r="J73" i="2"/>
  <c r="N73" i="2" s="1"/>
  <c r="M72" i="2"/>
  <c r="L72" i="2"/>
  <c r="K72" i="2"/>
  <c r="J72" i="2"/>
  <c r="N72" i="2" s="1"/>
  <c r="M71" i="2"/>
  <c r="L71" i="2"/>
  <c r="K71" i="2"/>
  <c r="J71" i="2"/>
  <c r="N71" i="2" s="1"/>
  <c r="M69" i="2"/>
  <c r="L69" i="2"/>
  <c r="K69" i="2"/>
  <c r="J69" i="2"/>
  <c r="N69" i="2" s="1"/>
  <c r="M68" i="2"/>
  <c r="L68" i="2"/>
  <c r="K68" i="2"/>
  <c r="J68" i="2"/>
  <c r="N68" i="2" s="1"/>
  <c r="M67" i="2"/>
  <c r="L67" i="2"/>
  <c r="K67" i="2"/>
  <c r="J67" i="2"/>
  <c r="N67" i="2" s="1"/>
  <c r="J63" i="2"/>
  <c r="K63" i="2"/>
  <c r="L63" i="2"/>
  <c r="M63" i="2"/>
  <c r="J64" i="2"/>
  <c r="K64" i="2"/>
  <c r="L64" i="2"/>
  <c r="J65" i="2"/>
  <c r="K65" i="2"/>
  <c r="L65" i="2"/>
  <c r="M62" i="2"/>
  <c r="L62" i="2"/>
  <c r="K62" i="2"/>
  <c r="J62" i="2"/>
  <c r="J60" i="2"/>
  <c r="K60" i="2"/>
  <c r="L60" i="2"/>
  <c r="M59" i="2"/>
  <c r="L59" i="2"/>
  <c r="K59" i="2"/>
  <c r="J59" i="2"/>
  <c r="J53" i="2"/>
  <c r="K53" i="2"/>
  <c r="L53" i="2"/>
  <c r="M53" i="2"/>
  <c r="J54" i="2"/>
  <c r="K54" i="2"/>
  <c r="L54" i="2"/>
  <c r="M54" i="2"/>
  <c r="J55" i="2"/>
  <c r="K55" i="2"/>
  <c r="L55" i="2"/>
  <c r="M55" i="2"/>
  <c r="J56" i="2"/>
  <c r="K56" i="2"/>
  <c r="L56" i="2"/>
  <c r="M56" i="2"/>
  <c r="J57" i="2"/>
  <c r="K57" i="2"/>
  <c r="L57" i="2"/>
  <c r="M57" i="2"/>
  <c r="M52" i="2"/>
  <c r="L52" i="2"/>
  <c r="K52" i="2"/>
  <c r="J52" i="2"/>
  <c r="J48" i="2"/>
  <c r="K48" i="2"/>
  <c r="L48" i="2"/>
  <c r="M48" i="2"/>
  <c r="J49" i="2"/>
  <c r="K49" i="2"/>
  <c r="L49" i="2"/>
  <c r="M49" i="2"/>
  <c r="J50" i="2"/>
  <c r="K50" i="2"/>
  <c r="L50" i="2"/>
  <c r="M50" i="2"/>
  <c r="M47" i="2"/>
  <c r="L47" i="2"/>
  <c r="K47" i="2"/>
  <c r="J47" i="2"/>
  <c r="J42" i="2"/>
  <c r="K42" i="2"/>
  <c r="L42" i="2"/>
  <c r="J43" i="2"/>
  <c r="K43" i="2"/>
  <c r="L43" i="2"/>
  <c r="M41" i="2"/>
  <c r="L41" i="2"/>
  <c r="K41" i="2"/>
  <c r="J41" i="2"/>
  <c r="L39" i="2"/>
  <c r="K39" i="2"/>
  <c r="J39" i="2"/>
  <c r="L38" i="2"/>
  <c r="K38" i="2"/>
  <c r="J38" i="2"/>
  <c r="L36" i="2"/>
  <c r="K36" i="2"/>
  <c r="J36" i="2"/>
  <c r="M35" i="2"/>
  <c r="L35" i="2"/>
  <c r="K35" i="2"/>
  <c r="J35" i="2"/>
  <c r="L33" i="2"/>
  <c r="K33" i="2"/>
  <c r="J33" i="2"/>
  <c r="L32" i="2"/>
  <c r="K32" i="2"/>
  <c r="J32" i="2"/>
  <c r="M30" i="2"/>
  <c r="L30" i="2"/>
  <c r="K30" i="2"/>
  <c r="J30" i="2"/>
  <c r="M29" i="2"/>
  <c r="L29" i="2"/>
  <c r="K29" i="2"/>
  <c r="J29" i="2"/>
  <c r="M28" i="2"/>
  <c r="L28" i="2"/>
  <c r="K28" i="2"/>
  <c r="J28" i="2"/>
  <c r="M27" i="2"/>
  <c r="L27" i="2"/>
  <c r="K27" i="2"/>
  <c r="J27" i="2"/>
  <c r="L25" i="2"/>
  <c r="K25" i="2"/>
  <c r="J25" i="2"/>
  <c r="L24" i="2"/>
  <c r="K24" i="2"/>
  <c r="J24" i="2"/>
  <c r="L22" i="2"/>
  <c r="K22" i="2"/>
  <c r="J22" i="2"/>
  <c r="M21" i="2"/>
  <c r="L21" i="2"/>
  <c r="K21" i="2"/>
  <c r="J21" i="2"/>
  <c r="L20" i="2"/>
  <c r="K20" i="2"/>
  <c r="J20" i="2"/>
  <c r="M19" i="2"/>
  <c r="L19" i="2"/>
  <c r="K19" i="2"/>
  <c r="J19" i="2"/>
  <c r="L17" i="2"/>
  <c r="K17" i="2"/>
  <c r="J17" i="2"/>
  <c r="L16" i="2"/>
  <c r="K16" i="2"/>
  <c r="J16" i="2"/>
  <c r="J14" i="2"/>
  <c r="K14" i="2"/>
  <c r="L14" i="2"/>
  <c r="M13" i="2"/>
  <c r="L13" i="2"/>
  <c r="K13" i="2"/>
  <c r="J13" i="2"/>
  <c r="K10" i="2"/>
  <c r="L10" i="2"/>
  <c r="M10" i="2"/>
  <c r="J10" i="2"/>
  <c r="L11" i="2"/>
  <c r="M11" i="2"/>
  <c r="M14" i="2"/>
  <c r="M17" i="2"/>
  <c r="M20" i="2"/>
  <c r="M22" i="2"/>
  <c r="M60" i="2"/>
  <c r="M86" i="2"/>
  <c r="M90" i="2"/>
  <c r="M92" i="2"/>
  <c r="N92" i="2" s="1"/>
  <c r="M127" i="2"/>
  <c r="K135" i="2"/>
  <c r="L135" i="2"/>
  <c r="L136" i="2"/>
  <c r="L144" i="2"/>
  <c r="E144" i="1"/>
  <c r="F144" i="1"/>
  <c r="G144" i="1"/>
  <c r="D144" i="1"/>
  <c r="N79" i="2" l="1"/>
  <c r="N78" i="2"/>
  <c r="N63" i="2"/>
  <c r="N128" i="2"/>
  <c r="N135" i="2"/>
  <c r="N89" i="2"/>
  <c r="N100" i="2"/>
  <c r="N103" i="2"/>
  <c r="K136" i="2"/>
  <c r="N136" i="2" s="1"/>
  <c r="N129" i="2"/>
  <c r="N59" i="2"/>
  <c r="N62" i="2"/>
  <c r="N77" i="2"/>
  <c r="N88" i="2"/>
  <c r="M64" i="2"/>
  <c r="M65" i="2"/>
  <c r="N64" i="2"/>
  <c r="M16" i="2"/>
  <c r="N16" i="2" s="1"/>
  <c r="N60" i="2"/>
  <c r="N65" i="2"/>
  <c r="N90" i="2"/>
  <c r="N86" i="2"/>
  <c r="N127" i="2"/>
  <c r="K11" i="2"/>
  <c r="N11" i="2" s="1"/>
  <c r="N35" i="2"/>
  <c r="N41" i="2"/>
  <c r="N47" i="2"/>
  <c r="N52" i="2"/>
  <c r="N54" i="2"/>
  <c r="N50" i="2"/>
  <c r="N49" i="2"/>
  <c r="N56" i="2"/>
  <c r="N55" i="2"/>
  <c r="N48" i="2"/>
  <c r="N27" i="2"/>
  <c r="N28" i="2"/>
  <c r="N29" i="2"/>
  <c r="N30" i="2"/>
  <c r="N57" i="2"/>
  <c r="N53" i="2"/>
  <c r="N17" i="2"/>
  <c r="N14" i="2"/>
  <c r="N13" i="2"/>
  <c r="N19" i="2"/>
  <c r="N20" i="2"/>
  <c r="N21" i="2"/>
  <c r="N22" i="2"/>
  <c r="N10" i="2"/>
  <c r="E135" i="1"/>
  <c r="F135" i="1"/>
  <c r="G135" i="1"/>
  <c r="D135" i="1"/>
  <c r="E137" i="1"/>
  <c r="F137" i="1"/>
  <c r="G137" i="1"/>
  <c r="D137" i="1"/>
  <c r="E129" i="1"/>
  <c r="F129" i="1"/>
  <c r="G129" i="1"/>
  <c r="D129" i="1"/>
  <c r="E128" i="1"/>
  <c r="F128" i="1"/>
  <c r="G128" i="1"/>
  <c r="D128" i="1"/>
  <c r="E127" i="1"/>
  <c r="F127" i="1"/>
  <c r="G127" i="1"/>
  <c r="D127" i="1"/>
  <c r="F142" i="1" l="1"/>
  <c r="L142" i="2" s="1"/>
  <c r="F140" i="1"/>
  <c r="L140" i="2" s="1"/>
  <c r="F141" i="1"/>
  <c r="L141" i="2" s="1"/>
  <c r="F143" i="1"/>
  <c r="L143" i="2" s="1"/>
  <c r="F139" i="1"/>
  <c r="L139" i="2" s="1"/>
  <c r="L137" i="2"/>
  <c r="G141" i="1"/>
  <c r="G143" i="1"/>
  <c r="M143" i="2" s="1"/>
  <c r="G139" i="1"/>
  <c r="M139" i="2" s="1"/>
  <c r="G142" i="1"/>
  <c r="M137" i="2"/>
  <c r="G140" i="1"/>
  <c r="M140" i="2" s="1"/>
  <c r="E143" i="1"/>
  <c r="K143" i="2" s="1"/>
  <c r="E139" i="1"/>
  <c r="K139" i="2" s="1"/>
  <c r="E140" i="1"/>
  <c r="K140" i="2" s="1"/>
  <c r="E141" i="1"/>
  <c r="E142" i="1"/>
  <c r="K137" i="2"/>
  <c r="D142" i="1"/>
  <c r="D139" i="1"/>
  <c r="J139" i="2" s="1"/>
  <c r="J137" i="2"/>
  <c r="D143" i="1"/>
  <c r="J143" i="2" s="1"/>
  <c r="D141" i="1"/>
  <c r="D140" i="1"/>
  <c r="J140" i="2" s="1"/>
  <c r="N140" i="2" s="1"/>
  <c r="N137" i="2"/>
  <c r="N139" i="2"/>
  <c r="M24" i="2"/>
  <c r="M25" i="2"/>
  <c r="N25" i="2" s="1"/>
  <c r="K142" i="2"/>
  <c r="J142" i="2"/>
  <c r="N24" i="2"/>
  <c r="N143" i="2" l="1"/>
  <c r="M32" i="2"/>
  <c r="M36" i="2"/>
  <c r="M33" i="2"/>
  <c r="M108" i="2"/>
  <c r="N108" i="2" s="1"/>
  <c r="M107" i="2"/>
  <c r="N107" i="2" s="1"/>
  <c r="M124" i="2"/>
  <c r="N124" i="2" s="1"/>
  <c r="M142" i="2"/>
  <c r="N142" i="2" s="1"/>
  <c r="K144" i="2"/>
  <c r="K141" i="2"/>
  <c r="J141" i="2"/>
  <c r="N32" i="2"/>
  <c r="N33" i="2"/>
  <c r="N36" i="2"/>
  <c r="M38" i="2" l="1"/>
  <c r="N38" i="2" s="1"/>
  <c r="M39" i="2"/>
  <c r="N39" i="2" s="1"/>
  <c r="M111" i="2"/>
  <c r="N111" i="2" s="1"/>
  <c r="M123" i="2"/>
  <c r="N123" i="2" s="1"/>
  <c r="M110" i="2"/>
  <c r="N110" i="2" s="1"/>
  <c r="M141" i="2"/>
  <c r="N141" i="2" s="1"/>
  <c r="M113" i="2"/>
  <c r="N113" i="2" s="1"/>
  <c r="M114" i="2"/>
  <c r="N114" i="2" s="1"/>
  <c r="M119" i="2"/>
  <c r="N119" i="2" s="1"/>
  <c r="J144" i="2"/>
  <c r="M42" i="2" l="1"/>
  <c r="N42" i="2" s="1"/>
  <c r="M43" i="2"/>
  <c r="M118" i="2"/>
  <c r="N43" i="2"/>
  <c r="M144" i="2" l="1"/>
  <c r="N144" i="2" s="1"/>
  <c r="M102" i="2"/>
  <c r="N102" i="2" s="1"/>
  <c r="E86" i="1" l="1"/>
  <c r="F86" i="1"/>
  <c r="G86" i="1"/>
  <c r="D86" i="1"/>
  <c r="E85" i="1"/>
  <c r="F85" i="1"/>
  <c r="G85" i="1"/>
  <c r="D85" i="1"/>
  <c r="E103" i="1"/>
  <c r="F103" i="1"/>
  <c r="G103" i="1"/>
  <c r="D103" i="1"/>
  <c r="E91" i="1"/>
  <c r="E92" i="1" s="1"/>
  <c r="F91" i="1"/>
  <c r="F92" i="1" s="1"/>
  <c r="G91" i="1"/>
  <c r="G92" i="1" s="1"/>
  <c r="D91" i="1"/>
  <c r="D92" i="1" s="1"/>
  <c r="E90" i="1"/>
  <c r="F90" i="1"/>
  <c r="G90" i="1"/>
  <c r="D90" i="1"/>
  <c r="E80" i="1"/>
  <c r="G80" i="1"/>
  <c r="D80" i="1"/>
  <c r="E73" i="1"/>
  <c r="E28" i="1" s="1"/>
  <c r="F73" i="1"/>
  <c r="F28" i="1" s="1"/>
  <c r="G73" i="1"/>
  <c r="G28" i="1" s="1"/>
  <c r="D73" i="1"/>
  <c r="D28" i="1" s="1"/>
  <c r="E69" i="1"/>
  <c r="E30" i="1" s="1"/>
  <c r="F69" i="1"/>
  <c r="F30" i="1" s="1"/>
  <c r="G69" i="1"/>
  <c r="G30" i="1" s="1"/>
  <c r="D69" i="1"/>
  <c r="D30" i="1" s="1"/>
  <c r="E63" i="1"/>
  <c r="F63" i="1"/>
  <c r="G63" i="1"/>
  <c r="D63" i="1"/>
  <c r="E57" i="1"/>
  <c r="F57" i="1"/>
  <c r="G57" i="1"/>
  <c r="D57" i="1"/>
  <c r="E50" i="1"/>
  <c r="E59" i="1" s="1"/>
  <c r="F50" i="1"/>
  <c r="F59" i="1" s="1"/>
  <c r="G50" i="1"/>
  <c r="G59" i="1" s="1"/>
  <c r="D50" i="1"/>
  <c r="E22" i="1"/>
  <c r="F22" i="1"/>
  <c r="G22" i="1"/>
  <c r="D22" i="1"/>
  <c r="E20" i="1"/>
  <c r="F20" i="1"/>
  <c r="G20" i="1"/>
  <c r="D20" i="1"/>
  <c r="E14" i="1"/>
  <c r="F14" i="1"/>
  <c r="G14" i="1"/>
  <c r="D14" i="1"/>
  <c r="E16" i="1"/>
  <c r="E24" i="1" s="1"/>
  <c r="E25" i="1" s="1"/>
  <c r="F16" i="1"/>
  <c r="F24" i="1" s="1"/>
  <c r="F25" i="1" s="1"/>
  <c r="G16" i="1"/>
  <c r="G24" i="1" s="1"/>
  <c r="G25" i="1" s="1"/>
  <c r="D16" i="1"/>
  <c r="D24" i="1" s="1"/>
  <c r="D25" i="1" s="1"/>
  <c r="F11" i="1"/>
  <c r="G11" i="1"/>
  <c r="E11" i="1"/>
  <c r="D122" i="1" l="1"/>
  <c r="J122" i="2" s="1"/>
  <c r="G122" i="1"/>
  <c r="M122" i="2" s="1"/>
  <c r="F122" i="1"/>
  <c r="L122" i="2" s="1"/>
  <c r="E122" i="1"/>
  <c r="K122" i="2" s="1"/>
  <c r="D107" i="1"/>
  <c r="D124" i="1" s="1"/>
  <c r="G107" i="1"/>
  <c r="G124" i="1" s="1"/>
  <c r="F107" i="1"/>
  <c r="F124" i="1" s="1"/>
  <c r="E107" i="1"/>
  <c r="E124" i="1" s="1"/>
  <c r="D59" i="1"/>
  <c r="D64" i="1" s="1"/>
  <c r="D65" i="1" s="1"/>
  <c r="G75" i="1"/>
  <c r="F75" i="1"/>
  <c r="D75" i="1"/>
  <c r="E75" i="1"/>
  <c r="G32" i="1"/>
  <c r="F32" i="1"/>
  <c r="D32" i="1"/>
  <c r="E32" i="1"/>
  <c r="G64" i="1"/>
  <c r="G65" i="1" s="1"/>
  <c r="G60" i="1"/>
  <c r="F64" i="1"/>
  <c r="F65" i="1" s="1"/>
  <c r="F60" i="1"/>
  <c r="E64" i="1"/>
  <c r="E65" i="1" s="1"/>
  <c r="E60" i="1"/>
  <c r="G17" i="1"/>
  <c r="F17" i="1"/>
  <c r="D17" i="1"/>
  <c r="E17" i="1"/>
  <c r="N122" i="2" l="1"/>
  <c r="D108" i="1"/>
  <c r="D110" i="1"/>
  <c r="D111" i="1" s="1"/>
  <c r="E108" i="1"/>
  <c r="E110" i="1"/>
  <c r="E111" i="1" s="1"/>
  <c r="G108" i="1"/>
  <c r="G110" i="1"/>
  <c r="G111" i="1" s="1"/>
  <c r="F108" i="1"/>
  <c r="F110" i="1"/>
  <c r="F111" i="1" s="1"/>
  <c r="D60" i="1"/>
  <c r="E36" i="1"/>
  <c r="E113" i="1" s="1"/>
  <c r="E33" i="1"/>
  <c r="E38" i="1"/>
  <c r="E42" i="1" s="1"/>
  <c r="F38" i="1"/>
  <c r="F42" i="1" s="1"/>
  <c r="F36" i="1"/>
  <c r="F113" i="1" s="1"/>
  <c r="F33" i="1"/>
  <c r="G38" i="1"/>
  <c r="G42" i="1" s="1"/>
  <c r="G36" i="1"/>
  <c r="G113" i="1" s="1"/>
  <c r="G33" i="1"/>
  <c r="D38" i="1"/>
  <c r="D42" i="1" s="1"/>
  <c r="D36" i="1"/>
  <c r="D113" i="1" s="1"/>
  <c r="D33" i="1"/>
  <c r="D123" i="1" l="1"/>
  <c r="F123" i="1"/>
  <c r="G123" i="1"/>
  <c r="E123" i="1"/>
  <c r="F119" i="1"/>
  <c r="F114" i="1"/>
  <c r="G119" i="1"/>
  <c r="G114" i="1"/>
  <c r="D119" i="1"/>
  <c r="D114" i="1"/>
  <c r="E119" i="1"/>
  <c r="E114" i="1"/>
  <c r="E118" i="1"/>
  <c r="K118" i="2" s="1"/>
  <c r="E117" i="1"/>
  <c r="K117" i="2" s="1"/>
  <c r="D118" i="1"/>
  <c r="J118" i="2" s="1"/>
  <c r="N118" i="2" s="1"/>
  <c r="D117" i="1"/>
  <c r="J117" i="2" s="1"/>
  <c r="F118" i="1"/>
  <c r="L118" i="2" s="1"/>
  <c r="F117" i="1"/>
  <c r="L117" i="2" s="1"/>
  <c r="G118" i="1"/>
  <c r="G117" i="1"/>
  <c r="M117" i="2" s="1"/>
  <c r="F43" i="1"/>
  <c r="F102" i="1"/>
  <c r="G43" i="1"/>
  <c r="G102" i="1"/>
  <c r="E43" i="1"/>
  <c r="E102" i="1"/>
  <c r="D43" i="1"/>
  <c r="D102" i="1"/>
  <c r="F39" i="1"/>
  <c r="G39" i="1"/>
  <c r="E39" i="1"/>
  <c r="D39" i="1"/>
  <c r="N117" i="2" l="1"/>
  <c r="L5" i="2" s="1"/>
  <c r="L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William Zhou</author>
  </authors>
  <commentList>
    <comment ref="B10" authorId="0" shapeId="0" xr:uid="{BFBF2127-8059-4391-855C-8288A59CC9C6}">
      <text>
        <r>
          <rPr>
            <b/>
            <sz val="9"/>
            <color indexed="81"/>
            <rFont val="Tahoma"/>
            <family val="2"/>
          </rPr>
          <t>William Zhou:</t>
        </r>
        <r>
          <rPr>
            <sz val="9"/>
            <color indexed="81"/>
            <rFont val="Tahoma"/>
            <family val="2"/>
          </rPr>
          <t xml:space="preserve">
Income statement on pg. 36 of 2021 10-K</t>
        </r>
      </text>
    </comment>
    <comment ref="B47" authorId="0" shapeId="0" xr:uid="{BCB71B90-994C-4B57-83DB-35C4E2E71761}">
      <text>
        <r>
          <rPr>
            <b/>
            <sz val="9"/>
            <color indexed="81"/>
            <rFont val="Tahoma"/>
            <family val="2"/>
          </rPr>
          <t>William Zhou:</t>
        </r>
        <r>
          <rPr>
            <sz val="9"/>
            <color indexed="81"/>
            <rFont val="Tahoma"/>
            <family val="2"/>
          </rPr>
          <t xml:space="preserve">
Balance sheet on pg. 38 of 2021 10-K</t>
        </r>
      </text>
    </comment>
    <comment ref="B84" authorId="0" shapeId="0" xr:uid="{1463CE90-42A2-4453-8CFA-B962EDAE710B}">
      <text>
        <r>
          <rPr>
            <b/>
            <sz val="9"/>
            <color indexed="81"/>
            <rFont val="Tahoma"/>
            <family val="2"/>
          </rPr>
          <t>William Zhou:</t>
        </r>
        <r>
          <rPr>
            <sz val="9"/>
            <color indexed="81"/>
            <rFont val="Tahoma"/>
            <family val="2"/>
          </rPr>
          <t xml:space="preserve">
Cash flow statement on pg. 40 of 2021 10-K</t>
        </r>
      </text>
    </comment>
    <comment ref="B100" authorId="0" shapeId="0" xr:uid="{B76B5DC8-B3DA-4E50-94BB-7D5EAD10B7D9}">
      <text>
        <r>
          <rPr>
            <b/>
            <sz val="9"/>
            <color indexed="81"/>
            <rFont val="Tahoma"/>
            <family val="2"/>
          </rPr>
          <t>William Zhou:</t>
        </r>
        <r>
          <rPr>
            <sz val="9"/>
            <color indexed="81"/>
            <rFont val="Tahoma"/>
            <family val="2"/>
          </rPr>
          <t xml:space="preserve">
Pg. 36 in 10-K under line item "</t>
        </r>
        <r>
          <rPr>
            <i/>
            <sz val="9"/>
            <color indexed="81"/>
            <rFont val="Tahoma"/>
            <family val="2"/>
          </rPr>
          <t>Shares used in calculation (000's)</t>
        </r>
        <r>
          <rPr>
            <sz val="9"/>
            <color indexed="81"/>
            <rFont val="Tahoma"/>
            <family val="2"/>
          </rPr>
          <t>"</t>
        </r>
      </text>
    </comment>
    <comment ref="B110" authorId="0" shapeId="0" xr:uid="{D6239D34-793E-4824-8F08-3A0CBBCB06B3}">
      <text>
        <r>
          <rPr>
            <b/>
            <sz val="9"/>
            <color indexed="81"/>
            <rFont val="Tahoma"/>
            <family val="2"/>
          </rPr>
          <t>William Zhou:</t>
        </r>
        <r>
          <rPr>
            <sz val="9"/>
            <color indexed="81"/>
            <rFont val="Tahoma"/>
            <family val="2"/>
          </rPr>
          <t xml:space="preserve">
Earnings before interest, taxes, </t>
        </r>
        <r>
          <rPr>
            <i/>
            <sz val="9"/>
            <color indexed="81"/>
            <rFont val="Tahoma"/>
            <family val="2"/>
          </rPr>
          <t>depreciation and amortization</t>
        </r>
      </text>
    </comment>
    <comment ref="B113" authorId="0" shapeId="0" xr:uid="{B3A74806-AF64-4036-92EA-4418E73AB7C1}">
      <text>
        <r>
          <rPr>
            <b/>
            <sz val="9"/>
            <color indexed="81"/>
            <rFont val="Tahoma"/>
            <family val="2"/>
          </rPr>
          <t>William Zhou:</t>
        </r>
        <r>
          <rPr>
            <sz val="9"/>
            <color indexed="81"/>
            <rFont val="Tahoma"/>
            <family val="2"/>
          </rPr>
          <t xml:space="preserve">
Net operating profit after taxes</t>
        </r>
      </text>
    </comment>
    <comment ref="B127" authorId="0" shapeId="0" xr:uid="{AB976739-DCB2-45F8-9B0C-4E5A6DCEE2BA}">
      <text>
        <r>
          <rPr>
            <b/>
            <sz val="9"/>
            <color indexed="81"/>
            <rFont val="Tahoma"/>
            <family val="2"/>
          </rPr>
          <t>William Zhou:</t>
        </r>
        <r>
          <rPr>
            <sz val="9"/>
            <color indexed="81"/>
            <rFont val="Tahoma"/>
            <family val="2"/>
          </rPr>
          <t xml:space="preserve">
Measure of the average number of days that it takes a company to collect payment for a sale. DSO is often determined on a monthly, quarterly, or annual basis.
To compute DSO, divide the average accounts receivable during a given period by the total value of credit sales during the same period and multiply the result by the number of days in the period being measured.</t>
        </r>
      </text>
    </comment>
    <comment ref="B128" authorId="0" shapeId="0" xr:uid="{CEC134F1-6E48-4298-80AC-549E81DFA08E}">
      <text>
        <r>
          <rPr>
            <b/>
            <sz val="9"/>
            <color indexed="81"/>
            <rFont val="Tahoma"/>
            <family val="2"/>
          </rPr>
          <t>William Zhou:</t>
        </r>
        <r>
          <rPr>
            <sz val="9"/>
            <color indexed="81"/>
            <rFont val="Tahoma"/>
            <family val="2"/>
          </rPr>
          <t xml:space="preserve">
Financial ratio that indicates the average time in days that a company takes to turn its inventory, including goods that are a work in progress, into sales.
DSI is calculated based on the average value of the inventory and cost of goods sold during a given period or as of a particular date.</t>
        </r>
      </text>
    </comment>
    <comment ref="B129" authorId="0" shapeId="0" xr:uid="{8D56C7A8-2A98-4BFD-A117-8BF285E2AD71}">
      <text>
        <r>
          <rPr>
            <b/>
            <sz val="9"/>
            <color indexed="81"/>
            <rFont val="Tahoma"/>
            <family val="2"/>
          </rPr>
          <t>William Zhou:</t>
        </r>
        <r>
          <rPr>
            <sz val="9"/>
            <color indexed="81"/>
            <rFont val="Tahoma"/>
            <family val="2"/>
          </rPr>
          <t xml:space="preserve">
Financial ratio that indicates the average time (in days) that a company takes to pay its bills and invoices to its trade creditors, which may include suppliers, vendors, or financiers. 
A company with a higher value of DPO takes longer to pay its bills, which means that it can retain available funds for a longer duration, allowing the company an opportunity to utilize those funds in a better way to maximize the benefits. A high DPO, however, may also be a red flag indicating an inability to pay its bills on time.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William Zhou</author>
  </authors>
  <commentList>
    <comment ref="B10" authorId="0" shapeId="0" xr:uid="{6462CA06-2DFA-4F9D-B024-789FC80F64F5}">
      <text>
        <r>
          <rPr>
            <b/>
            <sz val="9"/>
            <color indexed="81"/>
            <rFont val="Tahoma"/>
            <family val="2"/>
          </rPr>
          <t>William Zhou:</t>
        </r>
        <r>
          <rPr>
            <sz val="9"/>
            <color indexed="81"/>
            <rFont val="Tahoma"/>
            <family val="2"/>
          </rPr>
          <t xml:space="preserve">
Income statement on pg. 36 of 2021 10-K</t>
        </r>
      </text>
    </comment>
    <comment ref="B47" authorId="0" shapeId="0" xr:uid="{BC9B39B1-2FEA-4A9F-97F0-1DB46DA95279}">
      <text>
        <r>
          <rPr>
            <b/>
            <sz val="9"/>
            <color indexed="81"/>
            <rFont val="Tahoma"/>
            <family val="2"/>
          </rPr>
          <t>William Zhou:</t>
        </r>
        <r>
          <rPr>
            <sz val="9"/>
            <color indexed="81"/>
            <rFont val="Tahoma"/>
            <family val="2"/>
          </rPr>
          <t xml:space="preserve">
Balance sheet on pg. 38 of 2021 10-K</t>
        </r>
      </text>
    </comment>
    <comment ref="B84" authorId="0" shapeId="0" xr:uid="{CCE10620-18DD-489B-B3B0-F575352F818D}">
      <text>
        <r>
          <rPr>
            <b/>
            <sz val="9"/>
            <color indexed="81"/>
            <rFont val="Tahoma"/>
            <family val="2"/>
          </rPr>
          <t>William Zhou:</t>
        </r>
        <r>
          <rPr>
            <sz val="9"/>
            <color indexed="81"/>
            <rFont val="Tahoma"/>
            <family val="2"/>
          </rPr>
          <t xml:space="preserve">
Cash flow statement on pg. 40 of 2021 10-K</t>
        </r>
      </text>
    </comment>
    <comment ref="B100" authorId="0" shapeId="0" xr:uid="{F019D9B2-8415-4618-8A68-3C59C65F62BE}">
      <text>
        <r>
          <rPr>
            <b/>
            <sz val="9"/>
            <color indexed="81"/>
            <rFont val="Tahoma"/>
            <family val="2"/>
          </rPr>
          <t>William Zhou:</t>
        </r>
        <r>
          <rPr>
            <sz val="9"/>
            <color indexed="81"/>
            <rFont val="Tahoma"/>
            <family val="2"/>
          </rPr>
          <t xml:space="preserve">
Pg. 36 in 10-K under line item "</t>
        </r>
        <r>
          <rPr>
            <i/>
            <sz val="9"/>
            <color indexed="81"/>
            <rFont val="Tahoma"/>
            <family val="2"/>
          </rPr>
          <t>Shares used in calculation (000's)</t>
        </r>
        <r>
          <rPr>
            <sz val="9"/>
            <color indexed="81"/>
            <rFont val="Tahoma"/>
            <family val="2"/>
          </rPr>
          <t>"</t>
        </r>
      </text>
    </comment>
    <comment ref="B110" authorId="0" shapeId="0" xr:uid="{0BFB9202-3537-4F49-BB70-FF472367B381}">
      <text>
        <r>
          <rPr>
            <b/>
            <sz val="9"/>
            <color indexed="81"/>
            <rFont val="Tahoma"/>
            <family val="2"/>
          </rPr>
          <t>William Zhou:</t>
        </r>
        <r>
          <rPr>
            <sz val="9"/>
            <color indexed="81"/>
            <rFont val="Tahoma"/>
            <family val="2"/>
          </rPr>
          <t xml:space="preserve">
Earnings before interest, taxes, </t>
        </r>
        <r>
          <rPr>
            <i/>
            <sz val="9"/>
            <color indexed="81"/>
            <rFont val="Tahoma"/>
            <family val="2"/>
          </rPr>
          <t>depreciation and amortization</t>
        </r>
      </text>
    </comment>
    <comment ref="B113" authorId="0" shapeId="0" xr:uid="{FA6B2FB3-8B1E-48DB-A775-CECDC2C8E7D8}">
      <text>
        <r>
          <rPr>
            <b/>
            <sz val="9"/>
            <color indexed="81"/>
            <rFont val="Tahoma"/>
            <family val="2"/>
          </rPr>
          <t>William Zhou:</t>
        </r>
        <r>
          <rPr>
            <sz val="9"/>
            <color indexed="81"/>
            <rFont val="Tahoma"/>
            <family val="2"/>
          </rPr>
          <t xml:space="preserve">
Net operating profit after taxes</t>
        </r>
      </text>
    </comment>
    <comment ref="B127" authorId="0" shapeId="0" xr:uid="{9F330DC2-6410-466A-86E9-C474352310EE}">
      <text>
        <r>
          <rPr>
            <b/>
            <sz val="9"/>
            <color indexed="81"/>
            <rFont val="Tahoma"/>
            <family val="2"/>
          </rPr>
          <t>William Zhou:</t>
        </r>
        <r>
          <rPr>
            <sz val="9"/>
            <color indexed="81"/>
            <rFont val="Tahoma"/>
            <family val="2"/>
          </rPr>
          <t xml:space="preserve">
Measure of the average number of days that it takes a company to collect payment for a sale. DSO is often determined on a monthly, quarterly, or annual basis.
To compute DSO, divide the average accounts receivable during a given period by the total value of credit sales during the same period and multiply the result by the number of days in the period being measured.</t>
        </r>
      </text>
    </comment>
    <comment ref="B128" authorId="0" shapeId="0" xr:uid="{54B6E2E1-6D94-4DF9-A38B-272901EDC414}">
      <text>
        <r>
          <rPr>
            <b/>
            <sz val="9"/>
            <color indexed="81"/>
            <rFont val="Tahoma"/>
            <family val="2"/>
          </rPr>
          <t>William Zhou:</t>
        </r>
        <r>
          <rPr>
            <sz val="9"/>
            <color indexed="81"/>
            <rFont val="Tahoma"/>
            <family val="2"/>
          </rPr>
          <t xml:space="preserve">
Financial ratio that indicates the average time in days that a company takes to turn its inventory, including goods that are a work in progress, into sales.
DSI is calculated based on the average value of the inventory and cost of goods sold during a given period or as of a particular date.</t>
        </r>
      </text>
    </comment>
    <comment ref="B129" authorId="0" shapeId="0" xr:uid="{C0E27D94-9A30-4083-B66E-B1872EA1BF17}">
      <text>
        <r>
          <rPr>
            <b/>
            <sz val="9"/>
            <color indexed="81"/>
            <rFont val="Tahoma"/>
            <family val="2"/>
          </rPr>
          <t>William Zhou:</t>
        </r>
        <r>
          <rPr>
            <sz val="9"/>
            <color indexed="81"/>
            <rFont val="Tahoma"/>
            <family val="2"/>
          </rPr>
          <t xml:space="preserve">
Financial ratio that indicates the average time (in days) that a company takes to pay its bills and invoices to its trade creditors, which may include suppliers, vendors, or financiers. 
A company with a higher value of DPO takes longer to pay its bills, which means that it can retain available funds for a longer duration, allowing the company an opportunity to utilize those funds in a better way to maximize the benefits. A high DPO, however, may also be a red flag indicating an inability to pay its bills on time.</t>
        </r>
      </text>
    </comment>
  </commentList>
</comments>
</file>

<file path=xl/sharedStrings.xml><?xml version="1.0" encoding="utf-8"?>
<sst xmlns="http://schemas.openxmlformats.org/spreadsheetml/2006/main" count="224" uniqueCount="90">
  <si>
    <t>x</t>
  </si>
  <si>
    <t>Income Statement</t>
  </si>
  <si>
    <t>Sales</t>
  </si>
  <si>
    <t>Cost of goods sold</t>
  </si>
  <si>
    <t>Gross profit</t>
  </si>
  <si>
    <t>EBITDA</t>
  </si>
  <si>
    <t>EBIT</t>
  </si>
  <si>
    <t>Enterprise value</t>
  </si>
  <si>
    <t>USD millions (except per share values)</t>
  </si>
  <si>
    <t>Costco Wholesale Corporation (NASDAQ: COST)</t>
  </si>
  <si>
    <t>Historical Year Ended August 29th</t>
  </si>
  <si>
    <t>Growth (%)</t>
  </si>
  <si>
    <t>% of sales</t>
  </si>
  <si>
    <t>Margin (%)</t>
  </si>
  <si>
    <t>SG&amp;A</t>
  </si>
  <si>
    <t>Preopening expenses</t>
  </si>
  <si>
    <t>Net income</t>
  </si>
  <si>
    <t>Tax expense</t>
  </si>
  <si>
    <t>% of total debt</t>
  </si>
  <si>
    <t>Pretax income</t>
  </si>
  <si>
    <t>Tax rate (%)</t>
  </si>
  <si>
    <t>Minority interest</t>
  </si>
  <si>
    <t>Net income (including minority interest)</t>
  </si>
  <si>
    <t>Balance Sheet</t>
  </si>
  <si>
    <t>Receivables</t>
  </si>
  <si>
    <t>Merchandise inventories</t>
  </si>
  <si>
    <t>Other current assets</t>
  </si>
  <si>
    <t>Working capital assets</t>
  </si>
  <si>
    <t>Accounts payable</t>
  </si>
  <si>
    <t>Accrued salaries and benefits</t>
  </si>
  <si>
    <t>Accrued member rewards</t>
  </si>
  <si>
    <t>Deferred mebership income</t>
  </si>
  <si>
    <t>Other current liabilities</t>
  </si>
  <si>
    <t>Working capital liabilities</t>
  </si>
  <si>
    <t>Working capital</t>
  </si>
  <si>
    <t>PP&amp;E</t>
  </si>
  <si>
    <t>WC cash (3% of sales)</t>
  </si>
  <si>
    <t>Invested capital</t>
  </si>
  <si>
    <t>Cash and cash equivalents</t>
  </si>
  <si>
    <t>Short-term investments</t>
  </si>
  <si>
    <t>Interest expense</t>
  </si>
  <si>
    <t>Interest income</t>
  </si>
  <si>
    <t>% of cash and short-term investments</t>
  </si>
  <si>
    <t>Cash and short-term investments</t>
  </si>
  <si>
    <t>Current portion of long-term debt</t>
  </si>
  <si>
    <t>Long-term debt</t>
  </si>
  <si>
    <t>Total debt</t>
  </si>
  <si>
    <r>
      <t>BLUE</t>
    </r>
    <r>
      <rPr>
        <b/>
        <sz val="11"/>
        <rFont val="Calibri"/>
        <family val="2"/>
        <scheme val="minor"/>
      </rPr>
      <t>:</t>
    </r>
    <r>
      <rPr>
        <b/>
        <sz val="11"/>
        <color rgb="FF0000FF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Inputs directly from the 10-K</t>
    </r>
  </si>
  <si>
    <r>
      <t xml:space="preserve">BLACK: </t>
    </r>
    <r>
      <rPr>
        <i/>
        <sz val="11"/>
        <color theme="1"/>
        <rFont val="Calibri"/>
        <family val="2"/>
        <scheme val="minor"/>
      </rPr>
      <t>Calculations and references</t>
    </r>
  </si>
  <si>
    <t>Net debt</t>
  </si>
  <si>
    <t>Cash Flow Statement</t>
  </si>
  <si>
    <t>Total assets</t>
  </si>
  <si>
    <t>Total liabilities</t>
  </si>
  <si>
    <t>Shareholder's equity</t>
  </si>
  <si>
    <t>Operating cash flows</t>
  </si>
  <si>
    <t>Capital expenditures</t>
  </si>
  <si>
    <t>Free cash flow</t>
  </si>
  <si>
    <t>Cash dividend payments</t>
  </si>
  <si>
    <t>Ratios</t>
  </si>
  <si>
    <t>Per share values</t>
  </si>
  <si>
    <t>Dividends per share</t>
  </si>
  <si>
    <t>Earnings per share</t>
  </si>
  <si>
    <t>Diluted shares outstanding (millions)</t>
  </si>
  <si>
    <t>Return on equity (ROE)</t>
  </si>
  <si>
    <t>Return on assets (ROA)</t>
  </si>
  <si>
    <t>Return on invested capital (ROIC)</t>
  </si>
  <si>
    <t>Profitability</t>
  </si>
  <si>
    <t>NOPAT</t>
  </si>
  <si>
    <t>Depreciation and amortization</t>
  </si>
  <si>
    <t>% of PP&amp;E</t>
  </si>
  <si>
    <t>Leverage</t>
  </si>
  <si>
    <t>Debt/equity</t>
  </si>
  <si>
    <t>Net debt/EBITDA</t>
  </si>
  <si>
    <t>Interest coverage</t>
  </si>
  <si>
    <t>Working capital activity</t>
  </si>
  <si>
    <t>Days payable oustanding (DPO)</t>
  </si>
  <si>
    <t>Days sales outstanding (DSO)</t>
  </si>
  <si>
    <t>Days sales of inventory (DSI)</t>
  </si>
  <si>
    <t>Multiples</t>
  </si>
  <si>
    <t>Average price</t>
  </si>
  <si>
    <t>Market capitalization</t>
  </si>
  <si>
    <t>EV/Sales</t>
  </si>
  <si>
    <t>EV/Gross Profit</t>
  </si>
  <si>
    <t>EV/EBITDA</t>
  </si>
  <si>
    <t>EV/EBIT</t>
  </si>
  <si>
    <t>EV/FCF</t>
  </si>
  <si>
    <t>P/E</t>
  </si>
  <si>
    <t>Per Share Values, Ratios, and Multiples</t>
  </si>
  <si>
    <t>Total score:</t>
  </si>
  <si>
    <t>Percentage: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</si>
</sst>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%"/>
    <numFmt numFmtId="165" formatCode="#,##0.0_);\(#,##0.0\)"/>
    <numFmt numFmtId="166" formatCode="General&quot;A&quot;"/>
    <numFmt numFmtId="167" formatCode="&quot;$&quot;#,##0.00"/>
    <numFmt numFmtId="168" formatCode="0.0\x"/>
    <numFmt numFmtId="169" formatCode="0\ &quot;days&quot;"/>
    <numFmt numFmtId="170" formatCode="0&quot;/1&quot;"/>
    <numFmt numFmtId="171" formatCode="0&quot;/4&quot;"/>
    <numFmt numFmtId="172" formatCode="0&quot;/3&quot;"/>
    <numFmt numFmtId="173" formatCode="0&quot;/347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E31837"/>
      <name val="Calibri"/>
      <family val="2"/>
      <scheme val="minor"/>
    </font>
    <font>
      <i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color indexed="81"/>
      <name val="Tahoma"/>
      <family val="2"/>
    </font>
    <font>
      <b/>
      <sz val="20"/>
      <color rgb="FFE31837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31837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0" fillId="4" borderId="2" xfId="0" applyFont="1" applyFill="1" applyBorder="1" applyAlignment="1">
      <alignment horizontal="centerContinuous" vertical="center"/>
    </xf>
    <xf numFmtId="0" fontId="0" fillId="4" borderId="3" xfId="0" applyFill="1" applyBorder="1" applyAlignment="1">
      <alignment horizontal="centerContinuous" vertical="center"/>
    </xf>
    <xf numFmtId="0" fontId="0" fillId="4" borderId="4" xfId="0" applyFill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166" fontId="3" fillId="2" borderId="5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37" fontId="6" fillId="0" borderId="0" xfId="0" applyNumberFormat="1" applyFont="1" applyBorder="1" applyAlignment="1">
      <alignment vertical="center"/>
    </xf>
    <xf numFmtId="37" fontId="8" fillId="0" borderId="8" xfId="0" applyNumberFormat="1" applyFont="1" applyBorder="1" applyAlignment="1">
      <alignment vertical="center"/>
    </xf>
    <xf numFmtId="164" fontId="5" fillId="0" borderId="8" xfId="1" applyNumberFormat="1" applyFont="1" applyBorder="1" applyAlignment="1">
      <alignment vertical="center"/>
    </xf>
    <xf numFmtId="37" fontId="6" fillId="0" borderId="8" xfId="0" applyNumberFormat="1" applyFont="1" applyBorder="1" applyAlignment="1">
      <alignment vertical="center"/>
    </xf>
    <xf numFmtId="10" fontId="5" fillId="0" borderId="8" xfId="1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37" fontId="9" fillId="0" borderId="10" xfId="0" applyNumberFormat="1" applyFont="1" applyBorder="1" applyAlignment="1">
      <alignment vertical="center"/>
    </xf>
    <xf numFmtId="37" fontId="6" fillId="0" borderId="11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37" fontId="7" fillId="0" borderId="8" xfId="0" applyNumberFormat="1" applyFont="1" applyBorder="1" applyAlignment="1">
      <alignment vertical="center"/>
    </xf>
    <xf numFmtId="37" fontId="11" fillId="0" borderId="8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65" fontId="6" fillId="0" borderId="8" xfId="0" applyNumberFormat="1" applyFont="1" applyBorder="1" applyAlignment="1">
      <alignment vertical="center"/>
    </xf>
    <xf numFmtId="167" fontId="7" fillId="0" borderId="8" xfId="0" applyNumberFormat="1" applyFont="1" applyBorder="1" applyAlignment="1">
      <alignment vertical="center"/>
    </xf>
    <xf numFmtId="164" fontId="7" fillId="0" borderId="8" xfId="1" applyNumberFormat="1" applyFont="1" applyBorder="1" applyAlignment="1">
      <alignment vertical="center"/>
    </xf>
    <xf numFmtId="164" fontId="7" fillId="0" borderId="10" xfId="1" applyNumberFormat="1" applyFont="1" applyBorder="1" applyAlignment="1">
      <alignment vertical="center"/>
    </xf>
    <xf numFmtId="168" fontId="7" fillId="0" borderId="8" xfId="1" applyNumberFormat="1" applyFont="1" applyBorder="1" applyAlignment="1">
      <alignment vertical="center"/>
    </xf>
    <xf numFmtId="169" fontId="7" fillId="0" borderId="10" xfId="1" applyNumberFormat="1" applyFont="1" applyBorder="1" applyAlignment="1">
      <alignment vertical="center"/>
    </xf>
    <xf numFmtId="169" fontId="7" fillId="0" borderId="8" xfId="1" applyNumberFormat="1" applyFont="1" applyBorder="1" applyAlignment="1">
      <alignment vertical="center"/>
    </xf>
    <xf numFmtId="167" fontId="7" fillId="0" borderId="0" xfId="0" applyNumberFormat="1" applyFont="1" applyBorder="1" applyAlignment="1">
      <alignment vertical="center"/>
    </xf>
    <xf numFmtId="37" fontId="7" fillId="0" borderId="11" xfId="0" applyNumberFormat="1" applyFont="1" applyBorder="1" applyAlignment="1">
      <alignment vertical="center"/>
    </xf>
    <xf numFmtId="167" fontId="6" fillId="2" borderId="8" xfId="0" applyNumberFormat="1" applyFont="1" applyFill="1" applyBorder="1" applyAlignment="1">
      <alignment vertical="center"/>
    </xf>
    <xf numFmtId="170" fontId="0" fillId="0" borderId="7" xfId="0" applyNumberFormat="1" applyBorder="1" applyAlignment="1">
      <alignment horizontal="center" vertical="center"/>
    </xf>
    <xf numFmtId="171" fontId="3" fillId="0" borderId="7" xfId="0" applyNumberFormat="1" applyFont="1" applyBorder="1" applyAlignment="1">
      <alignment horizontal="center" vertical="center"/>
    </xf>
    <xf numFmtId="172" fontId="3" fillId="0" borderId="7" xfId="0" applyNumberFormat="1" applyFont="1" applyBorder="1" applyAlignment="1">
      <alignment horizontal="center" vertical="center"/>
    </xf>
    <xf numFmtId="173" fontId="3" fillId="0" borderId="7" xfId="0" applyNumberFormat="1" applyFont="1" applyBorder="1" applyAlignment="1">
      <alignment horizontal="center" vertical="center"/>
    </xf>
    <xf numFmtId="9" fontId="3" fillId="0" borderId="7" xfId="1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37" fontId="0" fillId="0" borderId="0" xfId="0" applyNumberFormat="1" applyAlignment="1">
      <alignment vertical="center"/>
    </xf>
  </cellXfs>
  <cellStyles count="2">
    <cellStyle name="Normal" xfId="0" builtinId="0"/>
    <cellStyle name="Percent" xfId="1" builtinId="5"/>
  </cellStyles>
  <dxfs count="20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E31837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982980</xdr:colOff>
      <xdr:row>1</xdr:row>
      <xdr:rowOff>91440</xdr:rowOff>
    </xdr:from>
    <xdr:ext cx="2236766" cy="31149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B191B11-5924-4DFD-B300-66A63D6E798D}"/>
            </a:ext>
          </a:extLst>
        </xdr:cNvPr>
        <xdr:cNvSpPr txBox="1"/>
      </xdr:nvSpPr>
      <xdr:spPr>
        <a:xfrm>
          <a:off x="10104120" y="274320"/>
          <a:ext cx="223676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 i="1"/>
            <a:t>Click [+]</a:t>
          </a:r>
          <a:r>
            <a:rPr lang="en-US" sz="1400" b="1" i="1" baseline="0"/>
            <a:t> to check your score</a:t>
          </a:r>
          <a:endParaRPr lang="en-US" sz="1400" b="1" i="1"/>
        </a:p>
      </xdr:txBody>
    </xdr:sp>
    <xdr:clientData/>
  </xdr:oneCellAnchor>
  <xdr:twoCellAnchor>
    <xdr:from>
      <xdr:col>14</xdr:col>
      <xdr:colOff>640080</xdr:colOff>
      <xdr:row>0</xdr:row>
      <xdr:rowOff>121920</xdr:rowOff>
    </xdr:from>
    <xdr:to>
      <xdr:col>14</xdr:col>
      <xdr:colOff>640080</xdr:colOff>
      <xdr:row>1</xdr:row>
      <xdr:rowOff>248194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67FFB77-03EE-4640-9201-A03AF59A7E73}"/>
            </a:ext>
          </a:extLst>
        </xdr:cNvPr>
        <xdr:cNvCxnSpPr/>
      </xdr:nvCxnSpPr>
      <xdr:spPr>
        <a:xfrm flipV="1">
          <a:off x="9766663" y="121920"/>
          <a:ext cx="0" cy="309154"/>
        </a:xfrm>
        <a:prstGeom prst="straightConnector1">
          <a:avLst/>
        </a:prstGeom>
        <a:ln w="127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638783</xdr:colOff>
      <xdr:row>1</xdr:row>
      <xdr:rowOff>247188</xdr:rowOff>
    </xdr:from>
    <xdr:to>
      <xdr:col>14</xdr:col>
      <xdr:colOff>979737</xdr:colOff>
      <xdr:row>1</xdr:row>
      <xdr:rowOff>247188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62DAE31D-43AF-4E8F-9E92-1646F2A32489}"/>
            </a:ext>
          </a:extLst>
        </xdr:cNvPr>
        <xdr:cNvCxnSpPr/>
      </xdr:nvCxnSpPr>
      <xdr:spPr>
        <a:xfrm flipH="1">
          <a:off x="9760085" y="428771"/>
          <a:ext cx="34095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AB220-6EB2-4C7D-94A4-8CE8EEE2A689}">
  <sheetPr>
    <tabColor rgb="FFE31837"/>
  </sheetPr>
  <dimension ref="A1:O144"/>
  <sheetViews>
    <sheetView showGridLines="0" tabSelected="1" zoomScaleNormal="100" workbookViewId="0">
      <pane ySplit="6" topLeftCell="A7" activePane="bottomLeft" state="frozen"/>
      <selection pane="bottomLeft" activeCell="D10" sqref="D10"/>
    </sheetView>
  </sheetViews>
  <sheetFormatPr defaultColWidth="17.77734375" defaultRowHeight="15" customHeight="1" outlineLevelCol="1" x14ac:dyDescent="0.3"/>
  <cols>
    <col min="1" max="1" width="3.77734375" style="17" customWidth="1"/>
    <col min="2" max="2" width="27.109375" style="2" customWidth="1"/>
    <col min="3" max="7" width="17.77734375" style="2"/>
    <col min="8" max="8" width="3.77734375" style="17" customWidth="1"/>
    <col min="9" max="9" width="9.44140625" style="2" customWidth="1"/>
    <col min="10" max="13" width="17.77734375" style="2" hidden="1" customWidth="1" outlineLevel="1"/>
    <col min="14" max="14" width="17.77734375" style="11" hidden="1" customWidth="1" outlineLevel="1"/>
    <col min="15" max="15" width="17.77734375" style="2" collapsed="1"/>
    <col min="16" max="16384" width="17.77734375" style="2"/>
  </cols>
  <sheetData>
    <row r="1" spans="1:14" ht="14.4" x14ac:dyDescent="0.3"/>
    <row r="2" spans="1:14" ht="26.4" thickBot="1" x14ac:dyDescent="0.35">
      <c r="B2" s="49" t="s">
        <v>9</v>
      </c>
      <c r="C2" s="1"/>
      <c r="D2" s="1"/>
      <c r="E2" s="1"/>
      <c r="F2" s="1"/>
      <c r="G2" s="1"/>
    </row>
    <row r="3" spans="1:14" ht="14.4" x14ac:dyDescent="0.3">
      <c r="B3" s="3" t="s">
        <v>8</v>
      </c>
    </row>
    <row r="4" spans="1:14" ht="14.4" x14ac:dyDescent="0.3">
      <c r="I4"/>
      <c r="J4"/>
    </row>
    <row r="5" spans="1:14" ht="14.4" x14ac:dyDescent="0.3">
      <c r="B5" s="18" t="s">
        <v>47</v>
      </c>
      <c r="D5" s="8" t="s">
        <v>10</v>
      </c>
      <c r="E5" s="9"/>
      <c r="F5" s="9"/>
      <c r="G5" s="10"/>
      <c r="I5"/>
      <c r="K5" s="2" t="s">
        <v>88</v>
      </c>
      <c r="L5" s="47">
        <f>SUM(N10:N144)</f>
        <v>0</v>
      </c>
    </row>
    <row r="6" spans="1:14" thickBot="1" x14ac:dyDescent="0.35">
      <c r="B6" s="11" t="s">
        <v>48</v>
      </c>
      <c r="D6" s="12">
        <v>2018</v>
      </c>
      <c r="E6" s="12">
        <v>2019</v>
      </c>
      <c r="F6" s="12">
        <v>2020</v>
      </c>
      <c r="G6" s="12">
        <v>2021</v>
      </c>
      <c r="I6"/>
      <c r="K6" s="2" t="s">
        <v>89</v>
      </c>
      <c r="L6" s="48">
        <f>L5/347</f>
        <v>0</v>
      </c>
    </row>
    <row r="7" spans="1:14" ht="14.4" x14ac:dyDescent="0.3"/>
    <row r="8" spans="1:14" ht="15" customHeight="1" x14ac:dyDescent="0.3">
      <c r="A8" s="17" t="s">
        <v>0</v>
      </c>
      <c r="B8" s="5" t="s">
        <v>1</v>
      </c>
      <c r="C8" s="6"/>
      <c r="D8" s="6"/>
      <c r="E8" s="6"/>
      <c r="F8" s="6"/>
      <c r="G8" s="7"/>
      <c r="H8" s="17" t="s">
        <v>0</v>
      </c>
    </row>
    <row r="10" spans="1:14" ht="15" customHeight="1" x14ac:dyDescent="0.3">
      <c r="B10" s="13" t="s">
        <v>2</v>
      </c>
      <c r="C10" s="15"/>
      <c r="D10" s="20"/>
      <c r="E10" s="20"/>
      <c r="F10" s="20"/>
      <c r="G10" s="20"/>
      <c r="J10" s="44">
        <f>IFERROR(IF(D10=Solution!D10,1,0),0)</f>
        <v>0</v>
      </c>
      <c r="K10" s="44">
        <f>IFERROR(IF(E10=Solution!E10,1,0),0)</f>
        <v>0</v>
      </c>
      <c r="L10" s="44">
        <f>IFERROR(IF(F10=Solution!F10,1,0),0)</f>
        <v>0</v>
      </c>
      <c r="M10" s="44">
        <f>IFERROR(IF(G10=Solution!G10,1,0),0)</f>
        <v>0</v>
      </c>
      <c r="N10" s="45">
        <f>SUM(J10:M10)</f>
        <v>0</v>
      </c>
    </row>
    <row r="11" spans="1:14" ht="15" customHeight="1" x14ac:dyDescent="0.3">
      <c r="B11" s="14" t="s">
        <v>11</v>
      </c>
      <c r="C11" s="15"/>
      <c r="D11" s="15"/>
      <c r="E11" s="21"/>
      <c r="F11" s="21"/>
      <c r="G11" s="21"/>
      <c r="K11" s="44">
        <f>IFERROR(IF(E11=Solution!E11,1,0),0)</f>
        <v>0</v>
      </c>
      <c r="L11" s="44">
        <f>IFERROR(IF(F11=Solution!F11,1,0),0)</f>
        <v>0</v>
      </c>
      <c r="M11" s="44">
        <f>IFERROR(IF(G11=Solution!G11,1,0),0)</f>
        <v>0</v>
      </c>
      <c r="N11" s="46">
        <f>SUM(J11:M11)</f>
        <v>0</v>
      </c>
    </row>
    <row r="12" spans="1:14" ht="15" customHeight="1" x14ac:dyDescent="0.3">
      <c r="B12" s="15"/>
      <c r="C12" s="15"/>
      <c r="D12" s="15"/>
      <c r="E12" s="15"/>
      <c r="F12" s="15"/>
      <c r="G12" s="15"/>
    </row>
    <row r="13" spans="1:14" ht="15" customHeight="1" x14ac:dyDescent="0.3">
      <c r="B13" s="15" t="s">
        <v>3</v>
      </c>
      <c r="C13" s="15"/>
      <c r="D13" s="22"/>
      <c r="E13" s="22"/>
      <c r="F13" s="22"/>
      <c r="G13" s="22"/>
      <c r="J13" s="44">
        <f>IFERROR(IF(D13=Solution!D13,1,0),0)</f>
        <v>0</v>
      </c>
      <c r="K13" s="44">
        <f>IFERROR(IF(E13=Solution!E13,1,0),0)</f>
        <v>0</v>
      </c>
      <c r="L13" s="44">
        <f>IFERROR(IF(F13=Solution!F13,1,0),0)</f>
        <v>0</v>
      </c>
      <c r="M13" s="44">
        <f>IFERROR(IF(G13=Solution!G13,1,0),0)</f>
        <v>0</v>
      </c>
      <c r="N13" s="45">
        <f>SUM(J13:M13)</f>
        <v>0</v>
      </c>
    </row>
    <row r="14" spans="1:14" ht="15" customHeight="1" x14ac:dyDescent="0.3">
      <c r="B14" s="14" t="s">
        <v>12</v>
      </c>
      <c r="C14" s="15"/>
      <c r="D14" s="21"/>
      <c r="E14" s="21"/>
      <c r="F14" s="21"/>
      <c r="G14" s="21"/>
      <c r="J14" s="44">
        <f>IFERROR(IF(D14=Solution!D14,1,0),0)</f>
        <v>0</v>
      </c>
      <c r="K14" s="44">
        <f>IFERROR(IF(E14=Solution!E14,1,0),0)</f>
        <v>0</v>
      </c>
      <c r="L14" s="44">
        <f>IFERROR(IF(F14=Solution!F14,1,0),0)</f>
        <v>0</v>
      </c>
      <c r="M14" s="44">
        <f>IFERROR(IF(G14=Solution!G14,1,0),0)</f>
        <v>0</v>
      </c>
      <c r="N14" s="45">
        <f>SUM(J14:M14)</f>
        <v>0</v>
      </c>
    </row>
    <row r="15" spans="1:14" ht="15" customHeight="1" x14ac:dyDescent="0.3">
      <c r="B15" s="14"/>
      <c r="C15" s="15"/>
      <c r="D15" s="15"/>
      <c r="E15" s="15"/>
      <c r="F15" s="15"/>
      <c r="G15" s="15"/>
    </row>
    <row r="16" spans="1:14" ht="15" customHeight="1" x14ac:dyDescent="0.3">
      <c r="B16" s="4" t="s">
        <v>4</v>
      </c>
      <c r="C16" s="24"/>
      <c r="D16" s="25"/>
      <c r="E16" s="25"/>
      <c r="F16" s="25"/>
      <c r="G16" s="25"/>
      <c r="J16" s="44">
        <f>IFERROR(IF(D16=Solution!D16,1,0),0)</f>
        <v>0</v>
      </c>
      <c r="K16" s="44">
        <f>IFERROR(IF(E16=Solution!E16,1,0),0)</f>
        <v>0</v>
      </c>
      <c r="L16" s="44">
        <f>IFERROR(IF(F16=Solution!F16,1,0),0)</f>
        <v>0</v>
      </c>
      <c r="M16" s="44">
        <f>IFERROR(IF(G16=Solution!G16,1,0),0)</f>
        <v>0</v>
      </c>
      <c r="N16" s="45">
        <f>SUM(J16:M16)</f>
        <v>0</v>
      </c>
    </row>
    <row r="17" spans="2:14" ht="15" customHeight="1" x14ac:dyDescent="0.3">
      <c r="B17" s="14" t="s">
        <v>13</v>
      </c>
      <c r="C17" s="15"/>
      <c r="D17" s="21"/>
      <c r="E17" s="21"/>
      <c r="F17" s="21"/>
      <c r="G17" s="21"/>
      <c r="J17" s="44">
        <f>IFERROR(IF(D17=Solution!D17,1,0),0)</f>
        <v>0</v>
      </c>
      <c r="K17" s="44">
        <f>IFERROR(IF(E17=Solution!E17,1,0),0)</f>
        <v>0</v>
      </c>
      <c r="L17" s="44">
        <f>IFERROR(IF(F17=Solution!F17,1,0),0)</f>
        <v>0</v>
      </c>
      <c r="M17" s="44">
        <f>IFERROR(IF(G17=Solution!G17,1,0),0)</f>
        <v>0</v>
      </c>
      <c r="N17" s="45">
        <f>SUM(J17:M17)</f>
        <v>0</v>
      </c>
    </row>
    <row r="18" spans="2:14" ht="15" customHeight="1" x14ac:dyDescent="0.3">
      <c r="B18" s="15"/>
      <c r="C18" s="15"/>
      <c r="D18" s="15"/>
      <c r="E18" s="15"/>
      <c r="F18" s="15"/>
      <c r="G18" s="15"/>
    </row>
    <row r="19" spans="2:14" ht="15" customHeight="1" x14ac:dyDescent="0.3">
      <c r="B19" s="15" t="s">
        <v>14</v>
      </c>
      <c r="C19" s="15"/>
      <c r="D19" s="22"/>
      <c r="E19" s="22"/>
      <c r="F19" s="22"/>
      <c r="G19" s="22"/>
      <c r="J19" s="44">
        <f>IFERROR(IF(D19=Solution!D19,1,0),0)</f>
        <v>0</v>
      </c>
      <c r="K19" s="44">
        <f>IFERROR(IF(E19=Solution!E19,1,0),0)</f>
        <v>0</v>
      </c>
      <c r="L19" s="44">
        <f>IFERROR(IF(F19=Solution!F19,1,0),0)</f>
        <v>0</v>
      </c>
      <c r="M19" s="44">
        <f>IFERROR(IF(G19=Solution!G19,1,0),0)</f>
        <v>0</v>
      </c>
      <c r="N19" s="45">
        <f>SUM(J19:M19)</f>
        <v>0</v>
      </c>
    </row>
    <row r="20" spans="2:14" ht="15" customHeight="1" x14ac:dyDescent="0.3">
      <c r="B20" s="14" t="s">
        <v>12</v>
      </c>
      <c r="C20" s="15"/>
      <c r="D20" s="21"/>
      <c r="E20" s="21"/>
      <c r="F20" s="21"/>
      <c r="G20" s="21"/>
      <c r="J20" s="44">
        <f>IFERROR(IF(D20=Solution!D20,1,0),0)</f>
        <v>0</v>
      </c>
      <c r="K20" s="44">
        <f>IFERROR(IF(E20=Solution!E20,1,0),0)</f>
        <v>0</v>
      </c>
      <c r="L20" s="44">
        <f>IFERROR(IF(F20=Solution!F20,1,0),0)</f>
        <v>0</v>
      </c>
      <c r="M20" s="44">
        <f>IFERROR(IF(G20=Solution!G20,1,0),0)</f>
        <v>0</v>
      </c>
      <c r="N20" s="45">
        <f>SUM(J20:M20)</f>
        <v>0</v>
      </c>
    </row>
    <row r="21" spans="2:14" ht="15" customHeight="1" x14ac:dyDescent="0.3">
      <c r="B21" s="15" t="s">
        <v>15</v>
      </c>
      <c r="C21" s="15"/>
      <c r="D21" s="22"/>
      <c r="E21" s="22"/>
      <c r="F21" s="22"/>
      <c r="G21" s="22"/>
      <c r="J21" s="44">
        <f>IFERROR(IF(D21=Solution!D21,1,0),0)</f>
        <v>0</v>
      </c>
      <c r="K21" s="44">
        <f>IFERROR(IF(E21=Solution!E21,1,0),0)</f>
        <v>0</v>
      </c>
      <c r="L21" s="44">
        <f>IFERROR(IF(F21=Solution!F21,1,0),0)</f>
        <v>0</v>
      </c>
      <c r="M21" s="44">
        <f>IFERROR(IF(G21=Solution!G21,1,0),0)</f>
        <v>0</v>
      </c>
      <c r="N21" s="45">
        <f>SUM(J21:M21)</f>
        <v>0</v>
      </c>
    </row>
    <row r="22" spans="2:14" ht="15" customHeight="1" x14ac:dyDescent="0.3">
      <c r="B22" s="14" t="s">
        <v>12</v>
      </c>
      <c r="C22" s="15"/>
      <c r="D22" s="23"/>
      <c r="E22" s="23"/>
      <c r="F22" s="23"/>
      <c r="G22" s="23"/>
      <c r="J22" s="44">
        <f>IFERROR(IF(D22=Solution!D22,1,0),0)</f>
        <v>0</v>
      </c>
      <c r="K22" s="44">
        <f>IFERROR(IF(E22=Solution!E22,1,0),0)</f>
        <v>0</v>
      </c>
      <c r="L22" s="44">
        <f>IFERROR(IF(F22=Solution!F22,1,0),0)</f>
        <v>0</v>
      </c>
      <c r="M22" s="44">
        <f>IFERROR(IF(G22=Solution!G22,1,0),0)</f>
        <v>0</v>
      </c>
      <c r="N22" s="45">
        <f>SUM(J22:M22)</f>
        <v>0</v>
      </c>
    </row>
    <row r="23" spans="2:14" ht="15" customHeight="1" x14ac:dyDescent="0.3">
      <c r="B23" s="15"/>
      <c r="C23" s="15"/>
      <c r="D23" s="15"/>
      <c r="E23" s="15"/>
      <c r="F23" s="15"/>
      <c r="G23" s="15"/>
    </row>
    <row r="24" spans="2:14" ht="15" customHeight="1" x14ac:dyDescent="0.3">
      <c r="B24" s="4" t="s">
        <v>6</v>
      </c>
      <c r="C24" s="24"/>
      <c r="D24" s="25"/>
      <c r="E24" s="25"/>
      <c r="F24" s="25"/>
      <c r="G24" s="25"/>
      <c r="J24" s="44">
        <f>IFERROR(IF(D24=Solution!D24,1,0),0)</f>
        <v>0</v>
      </c>
      <c r="K24" s="44">
        <f>IFERROR(IF(E24=Solution!E24,1,0),0)</f>
        <v>0</v>
      </c>
      <c r="L24" s="44">
        <f>IFERROR(IF(F24=Solution!F24,1,0),0)</f>
        <v>0</v>
      </c>
      <c r="M24" s="44">
        <f>IFERROR(IF(G24=Solution!G24,1,0),0)</f>
        <v>0</v>
      </c>
      <c r="N24" s="45">
        <f>SUM(J24:M24)</f>
        <v>0</v>
      </c>
    </row>
    <row r="25" spans="2:14" ht="15" customHeight="1" x14ac:dyDescent="0.3">
      <c r="B25" s="14" t="s">
        <v>13</v>
      </c>
      <c r="C25" s="15"/>
      <c r="D25" s="21"/>
      <c r="E25" s="21"/>
      <c r="F25" s="21"/>
      <c r="G25" s="21"/>
      <c r="J25" s="44">
        <f>IFERROR(IF(D25=Solution!D25,1,0),0)</f>
        <v>0</v>
      </c>
      <c r="K25" s="44">
        <f>IFERROR(IF(E25=Solution!E25,1,0),0)</f>
        <v>0</v>
      </c>
      <c r="L25" s="44">
        <f>IFERROR(IF(F25=Solution!F25,1,0),0)</f>
        <v>0</v>
      </c>
      <c r="M25" s="44">
        <f>IFERROR(IF(G25=Solution!G25,1,0),0)</f>
        <v>0</v>
      </c>
      <c r="N25" s="45">
        <f>SUM(J25:M25)</f>
        <v>0</v>
      </c>
    </row>
    <row r="26" spans="2:14" ht="15" customHeight="1" x14ac:dyDescent="0.3">
      <c r="B26" s="15"/>
      <c r="C26" s="15"/>
      <c r="D26" s="15"/>
      <c r="E26" s="15"/>
      <c r="F26" s="15"/>
      <c r="G26" s="15"/>
    </row>
    <row r="27" spans="2:14" ht="15" customHeight="1" x14ac:dyDescent="0.3">
      <c r="B27" s="16" t="s">
        <v>40</v>
      </c>
      <c r="C27" s="15"/>
      <c r="D27" s="22"/>
      <c r="E27" s="22"/>
      <c r="F27" s="22"/>
      <c r="G27" s="22"/>
      <c r="J27" s="44">
        <f>IFERROR(IF(D27=Solution!D27,1,0),0)</f>
        <v>0</v>
      </c>
      <c r="K27" s="44">
        <f>IFERROR(IF(E27=Solution!E27,1,0),0)</f>
        <v>0</v>
      </c>
      <c r="L27" s="44">
        <f>IFERROR(IF(F27=Solution!F27,1,0),0)</f>
        <v>0</v>
      </c>
      <c r="M27" s="44">
        <f>IFERROR(IF(G27=Solution!G27,1,0),0)</f>
        <v>0</v>
      </c>
      <c r="N27" s="45">
        <f>SUM(J27:M27)</f>
        <v>0</v>
      </c>
    </row>
    <row r="28" spans="2:14" ht="15" customHeight="1" x14ac:dyDescent="0.3">
      <c r="B28" s="14" t="s">
        <v>18</v>
      </c>
      <c r="C28" s="15"/>
      <c r="D28" s="21"/>
      <c r="E28" s="21"/>
      <c r="F28" s="21"/>
      <c r="G28" s="21"/>
      <c r="J28" s="44">
        <f>IFERROR(IF(D28=Solution!D28,1,0),0)</f>
        <v>0</v>
      </c>
      <c r="K28" s="44">
        <f>IFERROR(IF(E28=Solution!E28,1,0),0)</f>
        <v>0</v>
      </c>
      <c r="L28" s="44">
        <f>IFERROR(IF(F28=Solution!F28,1,0),0)</f>
        <v>0</v>
      </c>
      <c r="M28" s="44">
        <f>IFERROR(IF(G28=Solution!G28,1,0),0)</f>
        <v>0</v>
      </c>
      <c r="N28" s="45">
        <f>SUM(J28:M28)</f>
        <v>0</v>
      </c>
    </row>
    <row r="29" spans="2:14" ht="15" customHeight="1" x14ac:dyDescent="0.3">
      <c r="B29" s="16" t="s">
        <v>41</v>
      </c>
      <c r="C29" s="15"/>
      <c r="D29" s="22"/>
      <c r="E29" s="22"/>
      <c r="F29" s="22"/>
      <c r="G29" s="22"/>
      <c r="J29" s="44">
        <f>IFERROR(IF(D29=Solution!D29,1,0),0)</f>
        <v>0</v>
      </c>
      <c r="K29" s="44">
        <f>IFERROR(IF(E29=Solution!E29,1,0),0)</f>
        <v>0</v>
      </c>
      <c r="L29" s="44">
        <f>IFERROR(IF(F29=Solution!F29,1,0),0)</f>
        <v>0</v>
      </c>
      <c r="M29" s="44">
        <f>IFERROR(IF(G29=Solution!G29,1,0),0)</f>
        <v>0</v>
      </c>
      <c r="N29" s="45">
        <f>SUM(J29:M29)</f>
        <v>0</v>
      </c>
    </row>
    <row r="30" spans="2:14" ht="15" customHeight="1" x14ac:dyDescent="0.3">
      <c r="B30" s="14" t="s">
        <v>42</v>
      </c>
      <c r="C30" s="15"/>
      <c r="D30" s="21"/>
      <c r="E30" s="21"/>
      <c r="F30" s="21"/>
      <c r="G30" s="21"/>
      <c r="J30" s="44">
        <f>IFERROR(IF(D30=Solution!D30,1,0),0)</f>
        <v>0</v>
      </c>
      <c r="K30" s="44">
        <f>IFERROR(IF(E30=Solution!E30,1,0),0)</f>
        <v>0</v>
      </c>
      <c r="L30" s="44">
        <f>IFERROR(IF(F30=Solution!F30,1,0),0)</f>
        <v>0</v>
      </c>
      <c r="M30" s="44">
        <f>IFERROR(IF(G30=Solution!G30,1,0),0)</f>
        <v>0</v>
      </c>
      <c r="N30" s="45">
        <f>SUM(J30:M30)</f>
        <v>0</v>
      </c>
    </row>
    <row r="31" spans="2:14" ht="15" customHeight="1" x14ac:dyDescent="0.3">
      <c r="B31" s="15"/>
      <c r="C31" s="15"/>
      <c r="D31" s="15"/>
      <c r="E31" s="15"/>
      <c r="F31" s="15"/>
      <c r="G31" s="15"/>
    </row>
    <row r="32" spans="2:14" ht="15" customHeight="1" x14ac:dyDescent="0.3">
      <c r="B32" s="4" t="s">
        <v>19</v>
      </c>
      <c r="C32" s="24"/>
      <c r="D32" s="25"/>
      <c r="E32" s="25"/>
      <c r="F32" s="25"/>
      <c r="G32" s="25"/>
      <c r="J32" s="44">
        <f>IFERROR(IF(D32=Solution!D32,1,0),0)</f>
        <v>0</v>
      </c>
      <c r="K32" s="44">
        <f>IFERROR(IF(E32=Solution!E32,1,0),0)</f>
        <v>0</v>
      </c>
      <c r="L32" s="44">
        <f>IFERROR(IF(F32=Solution!F32,1,0),0)</f>
        <v>0</v>
      </c>
      <c r="M32" s="44">
        <f>IFERROR(IF(G32=Solution!G32,1,0),0)</f>
        <v>0</v>
      </c>
      <c r="N32" s="45">
        <f>SUM(J32:M32)</f>
        <v>0</v>
      </c>
    </row>
    <row r="33" spans="1:14" ht="15" customHeight="1" x14ac:dyDescent="0.3">
      <c r="B33" s="14" t="s">
        <v>13</v>
      </c>
      <c r="C33" s="15"/>
      <c r="D33" s="21"/>
      <c r="E33" s="21"/>
      <c r="F33" s="21"/>
      <c r="G33" s="21"/>
      <c r="J33" s="44">
        <f>IFERROR(IF(D33=Solution!D33,1,0),0)</f>
        <v>0</v>
      </c>
      <c r="K33" s="44">
        <f>IFERROR(IF(E33=Solution!E33,1,0),0)</f>
        <v>0</v>
      </c>
      <c r="L33" s="44">
        <f>IFERROR(IF(F33=Solution!F33,1,0),0)</f>
        <v>0</v>
      </c>
      <c r="M33" s="44">
        <f>IFERROR(IF(G33=Solution!G33,1,0),0)</f>
        <v>0</v>
      </c>
      <c r="N33" s="45">
        <f>SUM(J33:M33)</f>
        <v>0</v>
      </c>
    </row>
    <row r="34" spans="1:14" ht="15" customHeight="1" x14ac:dyDescent="0.3">
      <c r="B34" s="15"/>
      <c r="C34" s="15"/>
      <c r="D34" s="15"/>
      <c r="E34" s="15"/>
      <c r="F34" s="15"/>
      <c r="G34" s="15"/>
    </row>
    <row r="35" spans="1:14" ht="15" customHeight="1" x14ac:dyDescent="0.3">
      <c r="B35" s="16" t="s">
        <v>17</v>
      </c>
      <c r="C35" s="15"/>
      <c r="D35" s="22"/>
      <c r="E35" s="22"/>
      <c r="F35" s="22"/>
      <c r="G35" s="22"/>
      <c r="J35" s="44">
        <f>IFERROR(IF(D35=Solution!D35,1,0),0)</f>
        <v>0</v>
      </c>
      <c r="K35" s="44">
        <f>IFERROR(IF(E35=Solution!E35,1,0),0)</f>
        <v>0</v>
      </c>
      <c r="L35" s="44">
        <f>IFERROR(IF(F35=Solution!F35,1,0),0)</f>
        <v>0</v>
      </c>
      <c r="M35" s="44">
        <f>IFERROR(IF(G35=Solution!G35,1,0),0)</f>
        <v>0</v>
      </c>
      <c r="N35" s="45">
        <f>SUM(J35:M35)</f>
        <v>0</v>
      </c>
    </row>
    <row r="36" spans="1:14" ht="15" customHeight="1" x14ac:dyDescent="0.3">
      <c r="B36" s="14" t="s">
        <v>20</v>
      </c>
      <c r="C36" s="15"/>
      <c r="D36" s="21"/>
      <c r="E36" s="21"/>
      <c r="F36" s="21"/>
      <c r="G36" s="21"/>
      <c r="J36" s="44">
        <f>IFERROR(IF(D36=Solution!D36,1,0),0)</f>
        <v>0</v>
      </c>
      <c r="K36" s="44">
        <f>IFERROR(IF(E36=Solution!E36,1,0),0)</f>
        <v>0</v>
      </c>
      <c r="L36" s="44">
        <f>IFERROR(IF(F36=Solution!F36,1,0),0)</f>
        <v>0</v>
      </c>
      <c r="M36" s="44">
        <f>IFERROR(IF(G36=Solution!G36,1,0),0)</f>
        <v>0</v>
      </c>
      <c r="N36" s="45">
        <f>SUM(J36:M36)</f>
        <v>0</v>
      </c>
    </row>
    <row r="37" spans="1:14" ht="15" customHeight="1" x14ac:dyDescent="0.3">
      <c r="B37" s="15"/>
      <c r="C37" s="15"/>
      <c r="D37" s="15"/>
      <c r="E37" s="15"/>
      <c r="F37" s="15"/>
      <c r="G37" s="15"/>
    </row>
    <row r="38" spans="1:14" ht="15" customHeight="1" x14ac:dyDescent="0.3">
      <c r="B38" s="4" t="s">
        <v>22</v>
      </c>
      <c r="C38" s="24"/>
      <c r="D38" s="25"/>
      <c r="E38" s="25"/>
      <c r="F38" s="25"/>
      <c r="G38" s="25"/>
      <c r="J38" s="44">
        <f>IFERROR(IF(D38=Solution!D38,1,0),0)</f>
        <v>0</v>
      </c>
      <c r="K38" s="44">
        <f>IFERROR(IF(E38=Solution!E38,1,0),0)</f>
        <v>0</v>
      </c>
      <c r="L38" s="44">
        <f>IFERROR(IF(F38=Solution!F38,1,0),0)</f>
        <v>0</v>
      </c>
      <c r="M38" s="44">
        <f>IFERROR(IF(G38=Solution!G38,1,0),0)</f>
        <v>0</v>
      </c>
      <c r="N38" s="45">
        <f>SUM(J38:M38)</f>
        <v>0</v>
      </c>
    </row>
    <row r="39" spans="1:14" ht="15" customHeight="1" x14ac:dyDescent="0.3">
      <c r="B39" s="14" t="s">
        <v>13</v>
      </c>
      <c r="C39" s="15"/>
      <c r="D39" s="21"/>
      <c r="E39" s="21"/>
      <c r="F39" s="21"/>
      <c r="G39" s="21"/>
      <c r="J39" s="44">
        <f>IFERROR(IF(D39=Solution!D39,1,0),0)</f>
        <v>0</v>
      </c>
      <c r="K39" s="44">
        <f>IFERROR(IF(E39=Solution!E39,1,0),0)</f>
        <v>0</v>
      </c>
      <c r="L39" s="44">
        <f>IFERROR(IF(F39=Solution!F39,1,0),0)</f>
        <v>0</v>
      </c>
      <c r="M39" s="44">
        <f>IFERROR(IF(G39=Solution!G39,1,0),0)</f>
        <v>0</v>
      </c>
      <c r="N39" s="45">
        <f>SUM(J39:M39)</f>
        <v>0</v>
      </c>
    </row>
    <row r="40" spans="1:14" ht="15" customHeight="1" x14ac:dyDescent="0.3">
      <c r="B40" s="15"/>
      <c r="C40" s="15"/>
      <c r="D40" s="15"/>
      <c r="E40" s="15"/>
      <c r="F40" s="15"/>
      <c r="G40" s="15"/>
    </row>
    <row r="41" spans="1:14" ht="15" customHeight="1" x14ac:dyDescent="0.3">
      <c r="B41" s="16" t="s">
        <v>21</v>
      </c>
      <c r="C41" s="16"/>
      <c r="D41" s="26"/>
      <c r="E41" s="26"/>
      <c r="F41" s="26"/>
      <c r="G41" s="26"/>
      <c r="J41" s="44">
        <f>IFERROR(IF(D41=Solution!D41,1,0),0)</f>
        <v>0</v>
      </c>
      <c r="K41" s="44">
        <f>IFERROR(IF(E41=Solution!E41,1,0),0)</f>
        <v>0</v>
      </c>
      <c r="L41" s="44">
        <f>IFERROR(IF(F41=Solution!F41,1,0),0)</f>
        <v>0</v>
      </c>
      <c r="M41" s="44">
        <f>IFERROR(IF(G41=Solution!G41,1,0),0)</f>
        <v>0</v>
      </c>
      <c r="N41" s="45">
        <f>SUM(J41:M41)</f>
        <v>0</v>
      </c>
    </row>
    <row r="42" spans="1:14" ht="15" customHeight="1" x14ac:dyDescent="0.3">
      <c r="B42" s="4" t="s">
        <v>16</v>
      </c>
      <c r="C42" s="4"/>
      <c r="D42" s="25"/>
      <c r="E42" s="25"/>
      <c r="F42" s="25"/>
      <c r="G42" s="25"/>
      <c r="J42" s="44">
        <f>IFERROR(IF(D42=Solution!D42,1,0),0)</f>
        <v>0</v>
      </c>
      <c r="K42" s="44">
        <f>IFERROR(IF(E42=Solution!E42,1,0),0)</f>
        <v>0</v>
      </c>
      <c r="L42" s="44">
        <f>IFERROR(IF(F42=Solution!F42,1,0),0)</f>
        <v>0</v>
      </c>
      <c r="M42" s="44">
        <f>IFERROR(IF(G42=Solution!G42,1,0),0)</f>
        <v>0</v>
      </c>
      <c r="N42" s="45">
        <f t="shared" ref="N42:N43" si="0">SUM(J42:M42)</f>
        <v>0</v>
      </c>
    </row>
    <row r="43" spans="1:14" ht="15" customHeight="1" x14ac:dyDescent="0.3">
      <c r="B43" s="14" t="s">
        <v>13</v>
      </c>
      <c r="C43" s="15"/>
      <c r="D43" s="21"/>
      <c r="E43" s="21"/>
      <c r="F43" s="21"/>
      <c r="G43" s="21"/>
      <c r="J43" s="44">
        <f>IFERROR(IF(D43=Solution!D43,1,0),0)</f>
        <v>0</v>
      </c>
      <c r="K43" s="44">
        <f>IFERROR(IF(E43=Solution!E43,1,0),0)</f>
        <v>0</v>
      </c>
      <c r="L43" s="44">
        <f>IFERROR(IF(F43=Solution!F43,1,0),0)</f>
        <v>0</v>
      </c>
      <c r="M43" s="44">
        <f>IFERROR(IF(G43=Solution!G43,1,0),0)</f>
        <v>0</v>
      </c>
      <c r="N43" s="45">
        <f t="shared" si="0"/>
        <v>0</v>
      </c>
    </row>
    <row r="45" spans="1:14" ht="15" customHeight="1" x14ac:dyDescent="0.3">
      <c r="A45" s="17" t="s">
        <v>0</v>
      </c>
      <c r="B45" s="5" t="s">
        <v>23</v>
      </c>
      <c r="C45" s="6"/>
      <c r="D45" s="6"/>
      <c r="E45" s="6"/>
      <c r="F45" s="6"/>
      <c r="G45" s="7"/>
      <c r="H45" s="17" t="s">
        <v>0</v>
      </c>
    </row>
    <row r="47" spans="1:14" ht="15" customHeight="1" x14ac:dyDescent="0.3">
      <c r="B47" s="2" t="s">
        <v>24</v>
      </c>
      <c r="D47" s="22"/>
      <c r="E47" s="22"/>
      <c r="F47" s="22"/>
      <c r="G47" s="22"/>
      <c r="J47" s="44">
        <f>IFERROR(IF(D47=Solution!D47,1,0),0)</f>
        <v>0</v>
      </c>
      <c r="K47" s="44">
        <f>IFERROR(IF(E47=Solution!E47,1,0),0)</f>
        <v>0</v>
      </c>
      <c r="L47" s="44">
        <f>IFERROR(IF(F47=Solution!F47,1,0),0)</f>
        <v>0</v>
      </c>
      <c r="M47" s="44">
        <f>IFERROR(IF(G47=Solution!G47,1,0),0)</f>
        <v>0</v>
      </c>
      <c r="N47" s="45">
        <f>SUM(J47:M47)</f>
        <v>0</v>
      </c>
    </row>
    <row r="48" spans="1:14" ht="15" customHeight="1" x14ac:dyDescent="0.3">
      <c r="B48" s="2" t="s">
        <v>25</v>
      </c>
      <c r="D48" s="22"/>
      <c r="E48" s="22"/>
      <c r="F48" s="22"/>
      <c r="G48" s="22"/>
      <c r="J48" s="44">
        <f>IFERROR(IF(D48=Solution!D48,1,0),0)</f>
        <v>0</v>
      </c>
      <c r="K48" s="44">
        <f>IFERROR(IF(E48=Solution!E48,1,0),0)</f>
        <v>0</v>
      </c>
      <c r="L48" s="44">
        <f>IFERROR(IF(F48=Solution!F48,1,0),0)</f>
        <v>0</v>
      </c>
      <c r="M48" s="44">
        <f>IFERROR(IF(G48=Solution!G48,1,0),0)</f>
        <v>0</v>
      </c>
      <c r="N48" s="45">
        <f t="shared" ref="N48:N50" si="1">SUM(J48:M48)</f>
        <v>0</v>
      </c>
    </row>
    <row r="49" spans="2:14" ht="15" customHeight="1" x14ac:dyDescent="0.3">
      <c r="B49" s="2" t="s">
        <v>26</v>
      </c>
      <c r="D49" s="22"/>
      <c r="E49" s="22"/>
      <c r="F49" s="22"/>
      <c r="G49" s="22"/>
      <c r="J49" s="44">
        <f>IFERROR(IF(D49=Solution!D49,1,0),0)</f>
        <v>0</v>
      </c>
      <c r="K49" s="44">
        <f>IFERROR(IF(E49=Solution!E49,1,0),0)</f>
        <v>0</v>
      </c>
      <c r="L49" s="44">
        <f>IFERROR(IF(F49=Solution!F49,1,0),0)</f>
        <v>0</v>
      </c>
      <c r="M49" s="44">
        <f>IFERROR(IF(G49=Solution!G49,1,0),0)</f>
        <v>0</v>
      </c>
      <c r="N49" s="45">
        <f t="shared" si="1"/>
        <v>0</v>
      </c>
    </row>
    <row r="50" spans="2:14" ht="15" customHeight="1" x14ac:dyDescent="0.3">
      <c r="B50" s="4" t="s">
        <v>27</v>
      </c>
      <c r="C50" s="4"/>
      <c r="D50" s="25"/>
      <c r="E50" s="25"/>
      <c r="F50" s="25"/>
      <c r="G50" s="25"/>
      <c r="J50" s="44">
        <f>IFERROR(IF(D50=Solution!D50,1,0),0)</f>
        <v>0</v>
      </c>
      <c r="K50" s="44">
        <f>IFERROR(IF(E50=Solution!E50,1,0),0)</f>
        <v>0</v>
      </c>
      <c r="L50" s="44">
        <f>IFERROR(IF(F50=Solution!F50,1,0),0)</f>
        <v>0</v>
      </c>
      <c r="M50" s="44">
        <f>IFERROR(IF(G50=Solution!G50,1,0),0)</f>
        <v>0</v>
      </c>
      <c r="N50" s="45">
        <f t="shared" si="1"/>
        <v>0</v>
      </c>
    </row>
    <row r="52" spans="2:14" ht="15" customHeight="1" x14ac:dyDescent="0.3">
      <c r="B52" s="2" t="s">
        <v>28</v>
      </c>
      <c r="D52" s="22"/>
      <c r="E52" s="22"/>
      <c r="F52" s="22"/>
      <c r="G52" s="22"/>
      <c r="J52" s="44">
        <f>IFERROR(IF(D52=Solution!D52,1,0),0)</f>
        <v>0</v>
      </c>
      <c r="K52" s="44">
        <f>IFERROR(IF(E52=Solution!E52,1,0),0)</f>
        <v>0</v>
      </c>
      <c r="L52" s="44">
        <f>IFERROR(IF(F52=Solution!F52,1,0),0)</f>
        <v>0</v>
      </c>
      <c r="M52" s="44">
        <f>IFERROR(IF(G52=Solution!G52,1,0),0)</f>
        <v>0</v>
      </c>
      <c r="N52" s="45">
        <f>SUM(J52:M52)</f>
        <v>0</v>
      </c>
    </row>
    <row r="53" spans="2:14" ht="15" customHeight="1" x14ac:dyDescent="0.3">
      <c r="B53" s="2" t="s">
        <v>29</v>
      </c>
      <c r="D53" s="22"/>
      <c r="E53" s="22"/>
      <c r="F53" s="22"/>
      <c r="G53" s="22"/>
      <c r="J53" s="44">
        <f>IFERROR(IF(D53=Solution!D53,1,0),0)</f>
        <v>0</v>
      </c>
      <c r="K53" s="44">
        <f>IFERROR(IF(E53=Solution!E53,1,0),0)</f>
        <v>0</v>
      </c>
      <c r="L53" s="44">
        <f>IFERROR(IF(F53=Solution!F53,1,0),0)</f>
        <v>0</v>
      </c>
      <c r="M53" s="44">
        <f>IFERROR(IF(G53=Solution!G53,1,0),0)</f>
        <v>0</v>
      </c>
      <c r="N53" s="45">
        <f t="shared" ref="N53:N57" si="2">SUM(J53:M53)</f>
        <v>0</v>
      </c>
    </row>
    <row r="54" spans="2:14" ht="15" customHeight="1" x14ac:dyDescent="0.3">
      <c r="B54" s="2" t="s">
        <v>30</v>
      </c>
      <c r="D54" s="22"/>
      <c r="E54" s="22"/>
      <c r="F54" s="22"/>
      <c r="G54" s="22"/>
      <c r="J54" s="44">
        <f>IFERROR(IF(D54=Solution!D54,1,0),0)</f>
        <v>0</v>
      </c>
      <c r="K54" s="44">
        <f>IFERROR(IF(E54=Solution!E54,1,0),0)</f>
        <v>0</v>
      </c>
      <c r="L54" s="44">
        <f>IFERROR(IF(F54=Solution!F54,1,0),0)</f>
        <v>0</v>
      </c>
      <c r="M54" s="44">
        <f>IFERROR(IF(G54=Solution!G54,1,0),0)</f>
        <v>0</v>
      </c>
      <c r="N54" s="45">
        <f t="shared" si="2"/>
        <v>0</v>
      </c>
    </row>
    <row r="55" spans="2:14" ht="15" customHeight="1" x14ac:dyDescent="0.3">
      <c r="B55" s="2" t="s">
        <v>31</v>
      </c>
      <c r="D55" s="22"/>
      <c r="E55" s="22"/>
      <c r="F55" s="22"/>
      <c r="G55" s="22"/>
      <c r="J55" s="44">
        <f>IFERROR(IF(D55=Solution!D55,1,0),0)</f>
        <v>0</v>
      </c>
      <c r="K55" s="44">
        <f>IFERROR(IF(E55=Solution!E55,1,0),0)</f>
        <v>0</v>
      </c>
      <c r="L55" s="44">
        <f>IFERROR(IF(F55=Solution!F55,1,0),0)</f>
        <v>0</v>
      </c>
      <c r="M55" s="44">
        <f>IFERROR(IF(G55=Solution!G55,1,0),0)</f>
        <v>0</v>
      </c>
      <c r="N55" s="45">
        <f t="shared" si="2"/>
        <v>0</v>
      </c>
    </row>
    <row r="56" spans="2:14" ht="15" customHeight="1" x14ac:dyDescent="0.3">
      <c r="B56" s="2" t="s">
        <v>32</v>
      </c>
      <c r="D56" s="22"/>
      <c r="E56" s="22"/>
      <c r="F56" s="22"/>
      <c r="G56" s="22"/>
      <c r="J56" s="44">
        <f>IFERROR(IF(D56=Solution!D56,1,0),0)</f>
        <v>0</v>
      </c>
      <c r="K56" s="44">
        <f>IFERROR(IF(E56=Solution!E56,1,0),0)</f>
        <v>0</v>
      </c>
      <c r="L56" s="44">
        <f>IFERROR(IF(F56=Solution!F56,1,0),0)</f>
        <v>0</v>
      </c>
      <c r="M56" s="44">
        <f>IFERROR(IF(G56=Solution!G56,1,0),0)</f>
        <v>0</v>
      </c>
      <c r="N56" s="45">
        <f t="shared" si="2"/>
        <v>0</v>
      </c>
    </row>
    <row r="57" spans="2:14" ht="15" customHeight="1" x14ac:dyDescent="0.3">
      <c r="B57" s="4" t="s">
        <v>33</v>
      </c>
      <c r="C57" s="27"/>
      <c r="D57" s="25"/>
      <c r="E57" s="25"/>
      <c r="F57" s="25"/>
      <c r="G57" s="25"/>
      <c r="J57" s="44">
        <f>IFERROR(IF(D57=Solution!D57,1,0),0)</f>
        <v>0</v>
      </c>
      <c r="K57" s="44">
        <f>IFERROR(IF(E57=Solution!E57,1,0),0)</f>
        <v>0</v>
      </c>
      <c r="L57" s="44">
        <f>IFERROR(IF(F57=Solution!F57,1,0),0)</f>
        <v>0</v>
      </c>
      <c r="M57" s="44">
        <f>IFERROR(IF(G57=Solution!G57,1,0),0)</f>
        <v>0</v>
      </c>
      <c r="N57" s="45">
        <f t="shared" si="2"/>
        <v>0</v>
      </c>
    </row>
    <row r="59" spans="2:14" ht="15" customHeight="1" x14ac:dyDescent="0.3">
      <c r="B59" s="4" t="s">
        <v>34</v>
      </c>
      <c r="C59" s="4"/>
      <c r="D59" s="25"/>
      <c r="E59" s="25"/>
      <c r="F59" s="25"/>
      <c r="G59" s="25"/>
      <c r="J59" s="44">
        <f>IFERROR(IF(D59=Solution!D59,1,0),0)</f>
        <v>0</v>
      </c>
      <c r="K59" s="44">
        <f>IFERROR(IF(E59=Solution!E59,1,0),0)</f>
        <v>0</v>
      </c>
      <c r="L59" s="44">
        <f>IFERROR(IF(F59=Solution!F59,1,0),0)</f>
        <v>0</v>
      </c>
      <c r="M59" s="44">
        <f>IFERROR(IF(G59=Solution!G59,1,0),0)</f>
        <v>0</v>
      </c>
      <c r="N59" s="45">
        <f t="shared" ref="N59" si="3">SUM(J59:M59)</f>
        <v>0</v>
      </c>
    </row>
    <row r="60" spans="2:14" ht="15" customHeight="1" x14ac:dyDescent="0.3">
      <c r="B60" s="14" t="s">
        <v>12</v>
      </c>
      <c r="C60" s="15"/>
      <c r="D60" s="21"/>
      <c r="E60" s="21"/>
      <c r="F60" s="21"/>
      <c r="G60" s="21"/>
      <c r="J60" s="44">
        <f>IFERROR(IF(D60=Solution!D60,1,0),0)</f>
        <v>0</v>
      </c>
      <c r="K60" s="44">
        <f>IFERROR(IF(E60=Solution!E60,1,0),0)</f>
        <v>0</v>
      </c>
      <c r="L60" s="44">
        <f>IFERROR(IF(F60=Solution!F60,1,0),0)</f>
        <v>0</v>
      </c>
      <c r="M60" s="44">
        <f>IFERROR(IF(G60=Solution!G60,1,0),0)</f>
        <v>0</v>
      </c>
      <c r="N60" s="45">
        <f t="shared" ref="N60" si="4">SUM(J60:M60)</f>
        <v>0</v>
      </c>
    </row>
    <row r="62" spans="2:14" ht="15" customHeight="1" x14ac:dyDescent="0.3">
      <c r="B62" s="2" t="s">
        <v>35</v>
      </c>
      <c r="D62" s="22"/>
      <c r="E62" s="22"/>
      <c r="F62" s="22"/>
      <c r="G62" s="22"/>
      <c r="J62" s="44">
        <f>IFERROR(IF(D62=Solution!D62,1,0),0)</f>
        <v>0</v>
      </c>
      <c r="K62" s="44">
        <f>IFERROR(IF(E62=Solution!E62,1,0),0)</f>
        <v>0</v>
      </c>
      <c r="L62" s="44">
        <f>IFERROR(IF(F62=Solution!F62,1,0),0)</f>
        <v>0</v>
      </c>
      <c r="M62" s="44">
        <f>IFERROR(IF(G62=Solution!G62,1,0),0)</f>
        <v>0</v>
      </c>
      <c r="N62" s="45">
        <f t="shared" ref="N62" si="5">SUM(J62:M62)</f>
        <v>0</v>
      </c>
    </row>
    <row r="63" spans="2:14" ht="15" customHeight="1" x14ac:dyDescent="0.3">
      <c r="B63" s="2" t="s">
        <v>36</v>
      </c>
      <c r="D63" s="28"/>
      <c r="E63" s="28"/>
      <c r="F63" s="28"/>
      <c r="G63" s="28"/>
      <c r="J63" s="44">
        <f>IFERROR(IF(D63=Solution!D63,1,0),0)</f>
        <v>0</v>
      </c>
      <c r="K63" s="44">
        <f>IFERROR(IF(E63=Solution!E63,1,0),0)</f>
        <v>0</v>
      </c>
      <c r="L63" s="44">
        <f>IFERROR(IF(F63=Solution!F63,1,0),0)</f>
        <v>0</v>
      </c>
      <c r="M63" s="44">
        <f>IFERROR(IF(G63=Solution!G63,1,0),0)</f>
        <v>0</v>
      </c>
      <c r="N63" s="45">
        <f t="shared" ref="N63:N65" si="6">SUM(J63:M63)</f>
        <v>0</v>
      </c>
    </row>
    <row r="64" spans="2:14" ht="15" customHeight="1" x14ac:dyDescent="0.3">
      <c r="B64" s="4" t="s">
        <v>37</v>
      </c>
      <c r="C64" s="27"/>
      <c r="D64" s="25"/>
      <c r="E64" s="25"/>
      <c r="F64" s="25"/>
      <c r="G64" s="25"/>
      <c r="J64" s="44">
        <f>IFERROR(IF(D64=Solution!D64,1,0),0)</f>
        <v>0</v>
      </c>
      <c r="K64" s="44">
        <f>IFERROR(IF(E64=Solution!E64,1,0),0)</f>
        <v>0</v>
      </c>
      <c r="L64" s="44">
        <f>IFERROR(IF(F64=Solution!F64,1,0),0)</f>
        <v>0</v>
      </c>
      <c r="M64" s="44">
        <f>IFERROR(IF(G64=Solution!G64,1,0),0)</f>
        <v>0</v>
      </c>
      <c r="N64" s="45">
        <f t="shared" si="6"/>
        <v>0</v>
      </c>
    </row>
    <row r="65" spans="2:14" ht="15" customHeight="1" x14ac:dyDescent="0.3">
      <c r="B65" s="14" t="s">
        <v>12</v>
      </c>
      <c r="C65" s="15"/>
      <c r="D65" s="21"/>
      <c r="E65" s="21"/>
      <c r="F65" s="21"/>
      <c r="G65" s="21"/>
      <c r="J65" s="44">
        <f>IFERROR(IF(D65=Solution!D65,1,0),0)</f>
        <v>0</v>
      </c>
      <c r="K65" s="44">
        <f>IFERROR(IF(E65=Solution!E65,1,0),0)</f>
        <v>0</v>
      </c>
      <c r="L65" s="44">
        <f>IFERROR(IF(F65=Solution!F65,1,0),0)</f>
        <v>0</v>
      </c>
      <c r="M65" s="44">
        <f>IFERROR(IF(G65=Solution!G65,1,0),0)</f>
        <v>0</v>
      </c>
      <c r="N65" s="45">
        <f t="shared" si="6"/>
        <v>0</v>
      </c>
    </row>
    <row r="67" spans="2:14" ht="15" customHeight="1" x14ac:dyDescent="0.3">
      <c r="B67" s="2" t="s">
        <v>38</v>
      </c>
      <c r="D67" s="22"/>
      <c r="E67" s="22"/>
      <c r="F67" s="22"/>
      <c r="G67" s="22"/>
      <c r="J67" s="44">
        <f>IFERROR(IF(D67=Solution!D67,1,0),0)</f>
        <v>0</v>
      </c>
      <c r="K67" s="44">
        <f>IFERROR(IF(E67=Solution!E67,1,0),0)</f>
        <v>0</v>
      </c>
      <c r="L67" s="44">
        <f>IFERROR(IF(F67=Solution!F67,1,0),0)</f>
        <v>0</v>
      </c>
      <c r="M67" s="44">
        <f>IFERROR(IF(G67=Solution!G67,1,0),0)</f>
        <v>0</v>
      </c>
      <c r="N67" s="45">
        <f t="shared" ref="N67:N69" si="7">SUM(J67:M67)</f>
        <v>0</v>
      </c>
    </row>
    <row r="68" spans="2:14" ht="15" customHeight="1" x14ac:dyDescent="0.3">
      <c r="B68" s="2" t="s">
        <v>39</v>
      </c>
      <c r="D68" s="22"/>
      <c r="E68" s="22"/>
      <c r="F68" s="22"/>
      <c r="G68" s="22"/>
      <c r="J68" s="44">
        <f>IFERROR(IF(D68=Solution!D68,1,0),0)</f>
        <v>0</v>
      </c>
      <c r="K68" s="44">
        <f>IFERROR(IF(E68=Solution!E68,1,0),0)</f>
        <v>0</v>
      </c>
      <c r="L68" s="44">
        <f>IFERROR(IF(F68=Solution!F68,1,0),0)</f>
        <v>0</v>
      </c>
      <c r="M68" s="44">
        <f>IFERROR(IF(G68=Solution!G68,1,0),0)</f>
        <v>0</v>
      </c>
      <c r="N68" s="45">
        <f t="shared" si="7"/>
        <v>0</v>
      </c>
    </row>
    <row r="69" spans="2:14" ht="15" customHeight="1" x14ac:dyDescent="0.3">
      <c r="B69" s="4" t="s">
        <v>43</v>
      </c>
      <c r="C69" s="27"/>
      <c r="D69" s="25"/>
      <c r="E69" s="25"/>
      <c r="F69" s="25"/>
      <c r="G69" s="25"/>
      <c r="J69" s="44">
        <f>IFERROR(IF(D69=Solution!D69,1,0),0)</f>
        <v>0</v>
      </c>
      <c r="K69" s="44">
        <f>IFERROR(IF(E69=Solution!E69,1,0),0)</f>
        <v>0</v>
      </c>
      <c r="L69" s="44">
        <f>IFERROR(IF(F69=Solution!F69,1,0),0)</f>
        <v>0</v>
      </c>
      <c r="M69" s="44">
        <f>IFERROR(IF(G69=Solution!G69,1,0),0)</f>
        <v>0</v>
      </c>
      <c r="N69" s="45">
        <f t="shared" si="7"/>
        <v>0</v>
      </c>
    </row>
    <row r="71" spans="2:14" ht="15" customHeight="1" x14ac:dyDescent="0.3">
      <c r="B71" s="2" t="s">
        <v>44</v>
      </c>
      <c r="D71" s="22"/>
      <c r="E71" s="22"/>
      <c r="F71" s="22"/>
      <c r="G71" s="22"/>
      <c r="J71" s="44">
        <f>IFERROR(IF(D71=Solution!D71,1,0),0)</f>
        <v>0</v>
      </c>
      <c r="K71" s="44">
        <f>IFERROR(IF(E71=Solution!E71,1,0),0)</f>
        <v>0</v>
      </c>
      <c r="L71" s="44">
        <f>IFERROR(IF(F71=Solution!F71,1,0),0)</f>
        <v>0</v>
      </c>
      <c r="M71" s="44">
        <f>IFERROR(IF(G71=Solution!G71,1,0),0)</f>
        <v>0</v>
      </c>
      <c r="N71" s="45">
        <f t="shared" ref="N71:N73" si="8">SUM(J71:M71)</f>
        <v>0</v>
      </c>
    </row>
    <row r="72" spans="2:14" ht="15" customHeight="1" x14ac:dyDescent="0.3">
      <c r="B72" s="2" t="s">
        <v>45</v>
      </c>
      <c r="D72" s="22"/>
      <c r="E72" s="22"/>
      <c r="F72" s="22"/>
      <c r="G72" s="22"/>
      <c r="J72" s="44">
        <f>IFERROR(IF(D72=Solution!D72,1,0),0)</f>
        <v>0</v>
      </c>
      <c r="K72" s="44">
        <f>IFERROR(IF(E72=Solution!E72,1,0),0)</f>
        <v>0</v>
      </c>
      <c r="L72" s="44">
        <f>IFERROR(IF(F72=Solution!F72,1,0),0)</f>
        <v>0</v>
      </c>
      <c r="M72" s="44">
        <f>IFERROR(IF(G72=Solution!G72,1,0),0)</f>
        <v>0</v>
      </c>
      <c r="N72" s="45">
        <f t="shared" si="8"/>
        <v>0</v>
      </c>
    </row>
    <row r="73" spans="2:14" ht="15" customHeight="1" x14ac:dyDescent="0.3">
      <c r="B73" s="4" t="s">
        <v>46</v>
      </c>
      <c r="C73" s="27"/>
      <c r="D73" s="25"/>
      <c r="E73" s="25"/>
      <c r="F73" s="25"/>
      <c r="G73" s="25"/>
      <c r="J73" s="44">
        <f>IFERROR(IF(D73=Solution!D73,1,0),0)</f>
        <v>0</v>
      </c>
      <c r="K73" s="44">
        <f>IFERROR(IF(E73=Solution!E73,1,0),0)</f>
        <v>0</v>
      </c>
      <c r="L73" s="44">
        <f>IFERROR(IF(F73=Solution!F73,1,0),0)</f>
        <v>0</v>
      </c>
      <c r="M73" s="44">
        <f>IFERROR(IF(G73=Solution!G73,1,0),0)</f>
        <v>0</v>
      </c>
      <c r="N73" s="45">
        <f t="shared" si="8"/>
        <v>0</v>
      </c>
    </row>
    <row r="75" spans="2:14" ht="15" customHeight="1" x14ac:dyDescent="0.3">
      <c r="B75" s="4" t="s">
        <v>49</v>
      </c>
      <c r="C75" s="4"/>
      <c r="D75" s="25"/>
      <c r="E75" s="25"/>
      <c r="F75" s="25"/>
      <c r="G75" s="25"/>
      <c r="J75" s="44">
        <f>IFERROR(IF(D75=Solution!D75,1,0),0)</f>
        <v>0</v>
      </c>
      <c r="K75" s="44">
        <f>IFERROR(IF(E75=Solution!E75,1,0),0)</f>
        <v>0</v>
      </c>
      <c r="L75" s="44">
        <f>IFERROR(IF(F75=Solution!F75,1,0),0)</f>
        <v>0</v>
      </c>
      <c r="M75" s="44">
        <f>IFERROR(IF(G75=Solution!G75,1,0),0)</f>
        <v>0</v>
      </c>
      <c r="N75" s="45">
        <f t="shared" ref="N75" si="9">SUM(J75:M75)</f>
        <v>0</v>
      </c>
    </row>
    <row r="77" spans="2:14" ht="15" customHeight="1" x14ac:dyDescent="0.3">
      <c r="B77" s="2" t="s">
        <v>51</v>
      </c>
      <c r="D77" s="22"/>
      <c r="E77" s="22"/>
      <c r="F77" s="22"/>
      <c r="G77" s="22"/>
      <c r="J77" s="44">
        <f>IFERROR(IF(D77=Solution!D77,1,0),0)</f>
        <v>0</v>
      </c>
      <c r="K77" s="44">
        <f>IFERROR(IF(E77=Solution!E77,1,0),0)</f>
        <v>0</v>
      </c>
      <c r="L77" s="44">
        <f>IFERROR(IF(F77=Solution!F77,1,0),0)</f>
        <v>0</v>
      </c>
      <c r="M77" s="44">
        <f>IFERROR(IF(G77=Solution!G77,1,0),0)</f>
        <v>0</v>
      </c>
      <c r="N77" s="45">
        <f t="shared" ref="N77:N79" si="10">SUM(J77:M77)</f>
        <v>0</v>
      </c>
    </row>
    <row r="78" spans="2:14" ht="15" customHeight="1" x14ac:dyDescent="0.3">
      <c r="B78" s="2" t="s">
        <v>52</v>
      </c>
      <c r="D78" s="22"/>
      <c r="E78" s="22"/>
      <c r="F78" s="22"/>
      <c r="G78" s="22"/>
      <c r="J78" s="44">
        <f>IFERROR(IF(D78=Solution!D78,1,0),0)</f>
        <v>0</v>
      </c>
      <c r="K78" s="44">
        <f>IFERROR(IF(E78=Solution!E78,1,0),0)</f>
        <v>0</v>
      </c>
      <c r="L78" s="44">
        <f>IFERROR(IF(F78=Solution!F78,1,0),0)</f>
        <v>0</v>
      </c>
      <c r="M78" s="44">
        <f>IFERROR(IF(G78=Solution!G78,1,0),0)</f>
        <v>0</v>
      </c>
      <c r="N78" s="45">
        <f t="shared" si="10"/>
        <v>0</v>
      </c>
    </row>
    <row r="79" spans="2:14" ht="15" customHeight="1" x14ac:dyDescent="0.3">
      <c r="B79" s="2" t="s">
        <v>53</v>
      </c>
      <c r="D79" s="22"/>
      <c r="E79" s="22"/>
      <c r="F79" s="22"/>
      <c r="G79" s="22"/>
      <c r="J79" s="44">
        <f>IFERROR(IF(D79=Solution!D79,1,0),0)</f>
        <v>0</v>
      </c>
      <c r="K79" s="44">
        <f>IFERROR(IF(E79=Solution!E79,1,0),0)</f>
        <v>0</v>
      </c>
      <c r="L79" s="44">
        <f>IFERROR(IF(F79=Solution!F79,1,0),0)</f>
        <v>0</v>
      </c>
      <c r="M79" s="44">
        <f>IFERROR(IF(G79=Solution!G79,1,0),0)</f>
        <v>0</v>
      </c>
      <c r="N79" s="45">
        <f t="shared" si="10"/>
        <v>0</v>
      </c>
    </row>
    <row r="80" spans="2:14" ht="15" customHeight="1" x14ac:dyDescent="0.3">
      <c r="C80" s="30"/>
      <c r="D80" s="29" t="b">
        <f>IF(D77=SUM(D78:D79),TRUE,FALSE)</f>
        <v>1</v>
      </c>
      <c r="E80" s="29" t="b">
        <f t="shared" ref="E80:G80" si="11">IF(E77=SUM(E78:E79),TRUE,FALSE)</f>
        <v>1</v>
      </c>
      <c r="F80" s="29" t="b">
        <f t="shared" si="11"/>
        <v>1</v>
      </c>
      <c r="G80" s="29" t="b">
        <f t="shared" si="11"/>
        <v>1</v>
      </c>
    </row>
    <row r="81" spans="1:14" ht="15" customHeight="1" x14ac:dyDescent="0.3">
      <c r="D81" s="19"/>
      <c r="E81" s="19"/>
      <c r="F81" s="19"/>
      <c r="G81" s="19"/>
    </row>
    <row r="82" spans="1:14" ht="15" customHeight="1" x14ac:dyDescent="0.3">
      <c r="A82" s="17" t="s">
        <v>0</v>
      </c>
      <c r="B82" s="5" t="s">
        <v>50</v>
      </c>
      <c r="C82" s="6"/>
      <c r="D82" s="6"/>
      <c r="E82" s="6"/>
      <c r="F82" s="6"/>
      <c r="G82" s="7"/>
      <c r="H82" s="17" t="s">
        <v>0</v>
      </c>
    </row>
    <row r="84" spans="1:14" ht="15" customHeight="1" x14ac:dyDescent="0.3">
      <c r="B84" s="2" t="s">
        <v>68</v>
      </c>
      <c r="D84" s="22"/>
      <c r="E84" s="22"/>
      <c r="F84" s="22"/>
      <c r="G84" s="22"/>
      <c r="J84" s="44">
        <f>IFERROR(IF(D84=Solution!D84,1,0),0)</f>
        <v>0</v>
      </c>
      <c r="K84" s="44">
        <f>IFERROR(IF(E84=Solution!E84,1,0),0)</f>
        <v>0</v>
      </c>
      <c r="L84" s="44">
        <f>IFERROR(IF(F84=Solution!F84,1,0),0)</f>
        <v>0</v>
      </c>
      <c r="M84" s="44">
        <f>IFERROR(IF(G84=Solution!G84,1,0),0)</f>
        <v>0</v>
      </c>
      <c r="N84" s="45">
        <f t="shared" ref="N84:N86" si="12">SUM(J84:M84)</f>
        <v>0</v>
      </c>
    </row>
    <row r="85" spans="1:14" ht="15" customHeight="1" x14ac:dyDescent="0.3">
      <c r="B85" s="14" t="s">
        <v>69</v>
      </c>
      <c r="D85" s="21"/>
      <c r="E85" s="21"/>
      <c r="F85" s="21"/>
      <c r="G85" s="21"/>
      <c r="J85" s="44">
        <f>IFERROR(IF(D85=Solution!D85,1,0),0)</f>
        <v>0</v>
      </c>
      <c r="K85" s="44">
        <f>IFERROR(IF(E85=Solution!E85,1,0),0)</f>
        <v>0</v>
      </c>
      <c r="L85" s="44">
        <f>IFERROR(IF(F85=Solution!F85,1,0),0)</f>
        <v>0</v>
      </c>
      <c r="M85" s="44">
        <f>IFERROR(IF(G85=Solution!G85,1,0),0)</f>
        <v>0</v>
      </c>
      <c r="N85" s="45">
        <f t="shared" si="12"/>
        <v>0</v>
      </c>
    </row>
    <row r="86" spans="1:14" ht="15" customHeight="1" x14ac:dyDescent="0.3">
      <c r="B86" s="14" t="s">
        <v>12</v>
      </c>
      <c r="D86" s="21"/>
      <c r="E86" s="21"/>
      <c r="F86" s="21"/>
      <c r="G86" s="21"/>
      <c r="J86" s="44">
        <f>IFERROR(IF(D86=Solution!D86,1,0),0)</f>
        <v>0</v>
      </c>
      <c r="K86" s="44">
        <f>IFERROR(IF(E86=Solution!E86,1,0),0)</f>
        <v>0</v>
      </c>
      <c r="L86" s="44">
        <f>IFERROR(IF(F86=Solution!F86,1,0),0)</f>
        <v>0</v>
      </c>
      <c r="M86" s="44">
        <f>IFERROR(IF(G86=Solution!G86,1,0),0)</f>
        <v>0</v>
      </c>
      <c r="N86" s="45">
        <f t="shared" si="12"/>
        <v>0</v>
      </c>
    </row>
    <row r="88" spans="1:14" ht="15" customHeight="1" x14ac:dyDescent="0.3">
      <c r="B88" s="2" t="s">
        <v>54</v>
      </c>
      <c r="D88" s="22"/>
      <c r="E88" s="22"/>
      <c r="F88" s="22"/>
      <c r="G88" s="22"/>
      <c r="J88" s="44">
        <f>IFERROR(IF(D88=Solution!D88,1,0),0)</f>
        <v>0</v>
      </c>
      <c r="K88" s="44">
        <f>IFERROR(IF(E88=Solution!E88,1,0),0)</f>
        <v>0</v>
      </c>
      <c r="L88" s="44">
        <f>IFERROR(IF(F88=Solution!F88,1,0),0)</f>
        <v>0</v>
      </c>
      <c r="M88" s="44">
        <f>IFERROR(IF(G88=Solution!G88,1,0),0)</f>
        <v>0</v>
      </c>
      <c r="N88" s="45">
        <f t="shared" ref="N88" si="13">SUM(J88:M88)</f>
        <v>0</v>
      </c>
    </row>
    <row r="89" spans="1:14" ht="15" customHeight="1" x14ac:dyDescent="0.3">
      <c r="B89" s="2" t="s">
        <v>55</v>
      </c>
      <c r="D89" s="22"/>
      <c r="E89" s="22"/>
      <c r="F89" s="22"/>
      <c r="G89" s="22"/>
      <c r="J89" s="44">
        <f>IFERROR(IF(D89=Solution!D89,1,0),0)</f>
        <v>0</v>
      </c>
      <c r="K89" s="44">
        <f>IFERROR(IF(E89=Solution!E89,1,0),0)</f>
        <v>0</v>
      </c>
      <c r="L89" s="44">
        <f>IFERROR(IF(F89=Solution!F89,1,0),0)</f>
        <v>0</v>
      </c>
      <c r="M89" s="44">
        <f>IFERROR(IF(G89=Solution!G89,1,0),0)</f>
        <v>0</v>
      </c>
      <c r="N89" s="45">
        <f t="shared" ref="N89:N92" si="14">SUM(J89:M89)</f>
        <v>0</v>
      </c>
    </row>
    <row r="90" spans="1:14" ht="15" customHeight="1" x14ac:dyDescent="0.3">
      <c r="B90" s="14" t="s">
        <v>12</v>
      </c>
      <c r="C90" s="15"/>
      <c r="D90" s="21"/>
      <c r="E90" s="21"/>
      <c r="F90" s="21"/>
      <c r="G90" s="21"/>
      <c r="J90" s="44">
        <f>IFERROR(IF(D90=Solution!D90,1,0),0)</f>
        <v>0</v>
      </c>
      <c r="K90" s="44">
        <f>IFERROR(IF(E90=Solution!E90,1,0),0)</f>
        <v>0</v>
      </c>
      <c r="L90" s="44">
        <f>IFERROR(IF(F90=Solution!F90,1,0),0)</f>
        <v>0</v>
      </c>
      <c r="M90" s="44">
        <f>IFERROR(IF(G90=Solution!G90,1,0),0)</f>
        <v>0</v>
      </c>
      <c r="N90" s="45">
        <f t="shared" si="14"/>
        <v>0</v>
      </c>
    </row>
    <row r="91" spans="1:14" ht="15" customHeight="1" x14ac:dyDescent="0.3">
      <c r="B91" s="4" t="s">
        <v>56</v>
      </c>
      <c r="C91" s="4"/>
      <c r="D91" s="25"/>
      <c r="E91" s="25"/>
      <c r="F91" s="25"/>
      <c r="G91" s="25"/>
      <c r="J91" s="44">
        <f>IFERROR(IF(D91=Solution!D91,1,0),0)</f>
        <v>0</v>
      </c>
      <c r="K91" s="44">
        <f>IFERROR(IF(E91=Solution!E91,1,0),0)</f>
        <v>0</v>
      </c>
      <c r="L91" s="44">
        <f>IFERROR(IF(F91=Solution!F91,1,0),0)</f>
        <v>0</v>
      </c>
      <c r="M91" s="44">
        <f>IFERROR(IF(G91=Solution!G91,1,0),0)</f>
        <v>0</v>
      </c>
      <c r="N91" s="45">
        <f t="shared" si="14"/>
        <v>0</v>
      </c>
    </row>
    <row r="92" spans="1:14" ht="15" customHeight="1" x14ac:dyDescent="0.3">
      <c r="B92" s="14" t="s">
        <v>13</v>
      </c>
      <c r="C92" s="15"/>
      <c r="D92" s="21"/>
      <c r="E92" s="21"/>
      <c r="F92" s="21"/>
      <c r="G92" s="21"/>
      <c r="J92" s="44">
        <f>IFERROR(IF(D92=Solution!D92,1,0),0)</f>
        <v>0</v>
      </c>
      <c r="K92" s="44">
        <f>IFERROR(IF(E92=Solution!E92,1,0),0)</f>
        <v>0</v>
      </c>
      <c r="L92" s="44">
        <f>IFERROR(IF(F92=Solution!F92,1,0),0)</f>
        <v>0</v>
      </c>
      <c r="M92" s="44">
        <f>IFERROR(IF(G92=Solution!G92,1,0),0)</f>
        <v>0</v>
      </c>
      <c r="N92" s="45">
        <f t="shared" si="14"/>
        <v>0</v>
      </c>
    </row>
    <row r="94" spans="1:14" ht="15" customHeight="1" x14ac:dyDescent="0.3">
      <c r="B94" s="2" t="s">
        <v>57</v>
      </c>
      <c r="D94" s="22"/>
      <c r="E94" s="22"/>
      <c r="F94" s="22"/>
      <c r="G94" s="22"/>
      <c r="J94" s="44">
        <f>IFERROR(IF(D94=Solution!D94,1,0),0)</f>
        <v>0</v>
      </c>
      <c r="K94" s="44">
        <f>IFERROR(IF(E94=Solution!E94,1,0),0)</f>
        <v>0</v>
      </c>
      <c r="L94" s="44">
        <f>IFERROR(IF(F94=Solution!F94,1,0),0)</f>
        <v>0</v>
      </c>
      <c r="M94" s="44">
        <f>IFERROR(IF(G94=Solution!G94,1,0),0)</f>
        <v>0</v>
      </c>
      <c r="N94" s="45">
        <f t="shared" ref="N94" si="15">SUM(J94:M94)</f>
        <v>0</v>
      </c>
    </row>
    <row r="96" spans="1:14" ht="15" customHeight="1" x14ac:dyDescent="0.3">
      <c r="A96" s="17" t="s">
        <v>0</v>
      </c>
      <c r="B96" s="5" t="s">
        <v>87</v>
      </c>
      <c r="C96" s="6"/>
      <c r="D96" s="6"/>
      <c r="E96" s="6"/>
      <c r="F96" s="6"/>
      <c r="G96" s="7"/>
      <c r="H96" s="17" t="s">
        <v>0</v>
      </c>
    </row>
    <row r="98" spans="2:14" ht="15" customHeight="1" x14ac:dyDescent="0.3">
      <c r="B98" s="31" t="s">
        <v>59</v>
      </c>
      <c r="C98" s="32"/>
      <c r="D98" s="32"/>
      <c r="E98" s="32"/>
      <c r="F98" s="32"/>
      <c r="G98" s="33"/>
    </row>
    <row r="100" spans="2:14" ht="15" customHeight="1" x14ac:dyDescent="0.3">
      <c r="B100" s="2" t="s">
        <v>62</v>
      </c>
      <c r="D100" s="34"/>
      <c r="E100" s="34"/>
      <c r="F100" s="34"/>
      <c r="G100" s="34"/>
      <c r="J100" s="44">
        <f>IFERROR(IF(D100=Solution!D100,1,0),0)</f>
        <v>0</v>
      </c>
      <c r="K100" s="44">
        <f>IFERROR(IF(E100=Solution!E100,1,0),0)</f>
        <v>0</v>
      </c>
      <c r="L100" s="44">
        <f>IFERROR(IF(F100=Solution!F100,1,0),0)</f>
        <v>0</v>
      </c>
      <c r="M100" s="44">
        <f>IFERROR(IF(G100=Solution!G100,1,0),0)</f>
        <v>0</v>
      </c>
      <c r="N100" s="45">
        <f t="shared" ref="N100" si="16">SUM(J100:M100)</f>
        <v>0</v>
      </c>
    </row>
    <row r="102" spans="2:14" ht="15" customHeight="1" x14ac:dyDescent="0.3">
      <c r="B102" s="2" t="s">
        <v>61</v>
      </c>
      <c r="D102" s="35"/>
      <c r="E102" s="35"/>
      <c r="F102" s="35"/>
      <c r="G102" s="35"/>
      <c r="J102" s="44">
        <f>IFERROR(IF(D102=Solution!D102,1,0),0)</f>
        <v>0</v>
      </c>
      <c r="K102" s="44">
        <f>IFERROR(IF(E102=Solution!E102,1,0),0)</f>
        <v>0</v>
      </c>
      <c r="L102" s="44">
        <f>IFERROR(IF(F102=Solution!F102,1,0),0)</f>
        <v>0</v>
      </c>
      <c r="M102" s="44">
        <f>IFERROR(IF(G102=Solution!G102,1,0),0)</f>
        <v>0</v>
      </c>
      <c r="N102" s="45">
        <f t="shared" ref="N102" si="17">SUM(J102:M102)</f>
        <v>0</v>
      </c>
    </row>
    <row r="103" spans="2:14" ht="15" customHeight="1" x14ac:dyDescent="0.3">
      <c r="B103" s="2" t="s">
        <v>60</v>
      </c>
      <c r="D103" s="35"/>
      <c r="E103" s="35"/>
      <c r="F103" s="35"/>
      <c r="G103" s="35"/>
      <c r="J103" s="44">
        <f>IFERROR(IF(D103=Solution!D103,1,0),0)</f>
        <v>0</v>
      </c>
      <c r="K103" s="44">
        <f>IFERROR(IF(E103=Solution!E103,1,0),0)</f>
        <v>0</v>
      </c>
      <c r="L103" s="44">
        <f>IFERROR(IF(F103=Solution!F103,1,0),0)</f>
        <v>0</v>
      </c>
      <c r="M103" s="44">
        <f>IFERROR(IF(G103=Solution!G103,1,0),0)</f>
        <v>0</v>
      </c>
      <c r="N103" s="45">
        <f t="shared" ref="N103" si="18">SUM(J103:M103)</f>
        <v>0</v>
      </c>
    </row>
    <row r="105" spans="2:14" ht="15" customHeight="1" x14ac:dyDescent="0.3">
      <c r="B105" s="31" t="s">
        <v>58</v>
      </c>
      <c r="C105" s="32"/>
      <c r="D105" s="32"/>
      <c r="E105" s="32"/>
      <c r="F105" s="32"/>
      <c r="G105" s="33"/>
    </row>
    <row r="107" spans="2:14" ht="15" customHeight="1" x14ac:dyDescent="0.3">
      <c r="B107" s="2" t="s">
        <v>6</v>
      </c>
      <c r="D107" s="28"/>
      <c r="E107" s="28"/>
      <c r="F107" s="28"/>
      <c r="G107" s="28"/>
      <c r="J107" s="44">
        <f>IFERROR(IF(D107=Solution!D107,1,0),0)</f>
        <v>0</v>
      </c>
      <c r="K107" s="44">
        <f>IFERROR(IF(E107=Solution!E107,1,0),0)</f>
        <v>0</v>
      </c>
      <c r="L107" s="44">
        <f>IFERROR(IF(F107=Solution!F107,1,0),0)</f>
        <v>0</v>
      </c>
      <c r="M107" s="44">
        <f>IFERROR(IF(G107=Solution!G107,1,0),0)</f>
        <v>0</v>
      </c>
      <c r="N107" s="45">
        <f t="shared" ref="N107:N108" si="19">SUM(J107:M107)</f>
        <v>0</v>
      </c>
    </row>
    <row r="108" spans="2:14" ht="15" customHeight="1" x14ac:dyDescent="0.3">
      <c r="B108" s="14" t="s">
        <v>13</v>
      </c>
      <c r="C108" s="15"/>
      <c r="D108" s="21"/>
      <c r="E108" s="21"/>
      <c r="F108" s="21"/>
      <c r="G108" s="21"/>
      <c r="J108" s="44">
        <f>IFERROR(IF(D108=Solution!D108,1,0),0)</f>
        <v>0</v>
      </c>
      <c r="K108" s="44">
        <f>IFERROR(IF(E108=Solution!E108,1,0),0)</f>
        <v>0</v>
      </c>
      <c r="L108" s="44">
        <f>IFERROR(IF(F108=Solution!F108,1,0),0)</f>
        <v>0</v>
      </c>
      <c r="M108" s="44">
        <f>IFERROR(IF(G108=Solution!G108,1,0),0)</f>
        <v>0</v>
      </c>
      <c r="N108" s="45">
        <f t="shared" si="19"/>
        <v>0</v>
      </c>
    </row>
    <row r="110" spans="2:14" ht="15" customHeight="1" x14ac:dyDescent="0.3">
      <c r="B110" s="2" t="s">
        <v>5</v>
      </c>
      <c r="D110" s="28"/>
      <c r="E110" s="28"/>
      <c r="F110" s="28"/>
      <c r="G110" s="28"/>
      <c r="J110" s="44">
        <f>IFERROR(IF(D110=Solution!D110,1,0),0)</f>
        <v>0</v>
      </c>
      <c r="K110" s="44">
        <f>IFERROR(IF(E110=Solution!E110,1,0),0)</f>
        <v>0</v>
      </c>
      <c r="L110" s="44">
        <f>IFERROR(IF(F110=Solution!F110,1,0),0)</f>
        <v>0</v>
      </c>
      <c r="M110" s="44">
        <f>IFERROR(IF(G110=Solution!G110,1,0),0)</f>
        <v>0</v>
      </c>
      <c r="N110" s="45">
        <f t="shared" ref="N110:N111" si="20">SUM(J110:M110)</f>
        <v>0</v>
      </c>
    </row>
    <row r="111" spans="2:14" ht="15" customHeight="1" x14ac:dyDescent="0.3">
      <c r="B111" s="14" t="s">
        <v>13</v>
      </c>
      <c r="C111" s="15"/>
      <c r="D111" s="21"/>
      <c r="E111" s="21"/>
      <c r="F111" s="21"/>
      <c r="G111" s="21"/>
      <c r="J111" s="44">
        <f>IFERROR(IF(D111=Solution!D111,1,0),0)</f>
        <v>0</v>
      </c>
      <c r="K111" s="44">
        <f>IFERROR(IF(E111=Solution!E111,1,0),0)</f>
        <v>0</v>
      </c>
      <c r="L111" s="44">
        <f>IFERROR(IF(F111=Solution!F111,1,0),0)</f>
        <v>0</v>
      </c>
      <c r="M111" s="44">
        <f>IFERROR(IF(G111=Solution!G111,1,0),0)</f>
        <v>0</v>
      </c>
      <c r="N111" s="45">
        <f t="shared" si="20"/>
        <v>0</v>
      </c>
    </row>
    <row r="113" spans="2:14" ht="15" customHeight="1" x14ac:dyDescent="0.3">
      <c r="B113" s="2" t="s">
        <v>67</v>
      </c>
      <c r="D113" s="28"/>
      <c r="E113" s="28"/>
      <c r="F113" s="28"/>
      <c r="G113" s="28"/>
      <c r="J113" s="44">
        <f>IFERROR(IF(D113=Solution!D113,1,0),0)</f>
        <v>0</v>
      </c>
      <c r="K113" s="44">
        <f>IFERROR(IF(E113=Solution!E113,1,0),0)</f>
        <v>0</v>
      </c>
      <c r="L113" s="44">
        <f>IFERROR(IF(F113=Solution!F113,1,0),0)</f>
        <v>0</v>
      </c>
      <c r="M113" s="44">
        <f>IFERROR(IF(G113=Solution!G113,1,0),0)</f>
        <v>0</v>
      </c>
      <c r="N113" s="45">
        <f t="shared" ref="N113:N114" si="21">SUM(J113:M113)</f>
        <v>0</v>
      </c>
    </row>
    <row r="114" spans="2:14" ht="15" customHeight="1" x14ac:dyDescent="0.3">
      <c r="B114" s="14" t="s">
        <v>13</v>
      </c>
      <c r="C114" s="15"/>
      <c r="D114" s="21"/>
      <c r="E114" s="21"/>
      <c r="F114" s="21"/>
      <c r="G114" s="21"/>
      <c r="J114" s="44">
        <f>IFERROR(IF(D114=Solution!D114,1,0),0)</f>
        <v>0</v>
      </c>
      <c r="K114" s="44">
        <f>IFERROR(IF(E114=Solution!E114,1,0),0)</f>
        <v>0</v>
      </c>
      <c r="L114" s="44">
        <f>IFERROR(IF(F114=Solution!F114,1,0),0)</f>
        <v>0</v>
      </c>
      <c r="M114" s="44">
        <f>IFERROR(IF(G114=Solution!G114,1,0),0)</f>
        <v>0</v>
      </c>
      <c r="N114" s="45">
        <f t="shared" si="21"/>
        <v>0</v>
      </c>
    </row>
    <row r="116" spans="2:14" ht="15" customHeight="1" x14ac:dyDescent="0.3">
      <c r="B116" s="11" t="s">
        <v>66</v>
      </c>
    </row>
    <row r="117" spans="2:14" ht="15" customHeight="1" x14ac:dyDescent="0.3">
      <c r="B117" s="24" t="s">
        <v>63</v>
      </c>
      <c r="C117" s="24"/>
      <c r="D117" s="37"/>
      <c r="E117" s="37"/>
      <c r="F117" s="37"/>
      <c r="G117" s="37"/>
      <c r="J117" s="44">
        <f>IFERROR(IF(D117=Solution!D117,1,0),0)</f>
        <v>0</v>
      </c>
      <c r="K117" s="44">
        <f>IFERROR(IF(E117=Solution!E117,1,0),0)</f>
        <v>0</v>
      </c>
      <c r="L117" s="44">
        <f>IFERROR(IF(F117=Solution!F117,1,0),0)</f>
        <v>0</v>
      </c>
      <c r="M117" s="44">
        <f>IFERROR(IF(G117=Solution!G117,1,0),0)</f>
        <v>0</v>
      </c>
      <c r="N117" s="45">
        <f t="shared" ref="N117:N118" si="22">SUM(J117:M117)</f>
        <v>0</v>
      </c>
    </row>
    <row r="118" spans="2:14" ht="15" customHeight="1" x14ac:dyDescent="0.3">
      <c r="B118" s="2" t="s">
        <v>64</v>
      </c>
      <c r="D118" s="36"/>
      <c r="E118" s="36"/>
      <c r="F118" s="36"/>
      <c r="G118" s="36"/>
      <c r="J118" s="44">
        <f>IFERROR(IF(D118=Solution!D118,1,0),0)</f>
        <v>0</v>
      </c>
      <c r="K118" s="44">
        <f>IFERROR(IF(E118=Solution!E118,1,0),0)</f>
        <v>0</v>
      </c>
      <c r="L118" s="44">
        <f>IFERROR(IF(F118=Solution!F118,1,0),0)</f>
        <v>0</v>
      </c>
      <c r="M118" s="44">
        <f>IFERROR(IF(G118=Solution!G118,1,0),0)</f>
        <v>0</v>
      </c>
      <c r="N118" s="45">
        <f t="shared" si="22"/>
        <v>0</v>
      </c>
    </row>
    <row r="119" spans="2:14" ht="15" customHeight="1" x14ac:dyDescent="0.3">
      <c r="B119" s="2" t="s">
        <v>65</v>
      </c>
      <c r="D119" s="36"/>
      <c r="E119" s="36"/>
      <c r="F119" s="36"/>
      <c r="G119" s="36"/>
      <c r="J119" s="44">
        <f>IFERROR(IF(D119=Solution!D119,1,0),0)</f>
        <v>0</v>
      </c>
      <c r="K119" s="44">
        <f>IFERROR(IF(E119=Solution!E119,1,0),0)</f>
        <v>0</v>
      </c>
      <c r="L119" s="44">
        <f>IFERROR(IF(F119=Solution!F119,1,0),0)</f>
        <v>0</v>
      </c>
      <c r="M119" s="44">
        <f>IFERROR(IF(G119=Solution!G119,1,0),0)</f>
        <v>0</v>
      </c>
      <c r="N119" s="45">
        <f t="shared" ref="N119" si="23">SUM(J119:M119)</f>
        <v>0</v>
      </c>
    </row>
    <row r="121" spans="2:14" ht="15" customHeight="1" x14ac:dyDescent="0.3">
      <c r="B121" s="11" t="s">
        <v>70</v>
      </c>
    </row>
    <row r="122" spans="2:14" ht="15" customHeight="1" x14ac:dyDescent="0.3">
      <c r="B122" s="24" t="s">
        <v>71</v>
      </c>
      <c r="C122" s="24"/>
      <c r="D122" s="37"/>
      <c r="E122" s="37"/>
      <c r="F122" s="37"/>
      <c r="G122" s="37"/>
      <c r="J122" s="44">
        <f>IFERROR(IF(D122=Solution!D122,1,0),0)</f>
        <v>0</v>
      </c>
      <c r="K122" s="44">
        <f>IFERROR(IF(E122=Solution!E122,1,0),0)</f>
        <v>0</v>
      </c>
      <c r="L122" s="44">
        <f>IFERROR(IF(F122=Solution!F122,1,0),0)</f>
        <v>0</v>
      </c>
      <c r="M122" s="44">
        <f>IFERROR(IF(G122=Solution!G122,1,0),0)</f>
        <v>0</v>
      </c>
      <c r="N122" s="45">
        <f t="shared" ref="N122" si="24">SUM(J122:M122)</f>
        <v>0</v>
      </c>
    </row>
    <row r="123" spans="2:14" ht="15" customHeight="1" x14ac:dyDescent="0.3">
      <c r="B123" s="2" t="s">
        <v>72</v>
      </c>
      <c r="D123" s="38"/>
      <c r="E123" s="38"/>
      <c r="F123" s="38"/>
      <c r="G123" s="38"/>
      <c r="J123" s="44">
        <f>IFERROR(IF(D123=Solution!D123,1,0),0)</f>
        <v>0</v>
      </c>
      <c r="K123" s="44">
        <f>IFERROR(IF(E123=Solution!E123,1,0),0)</f>
        <v>0</v>
      </c>
      <c r="L123" s="44">
        <f>IFERROR(IF(F123=Solution!F123,1,0),0)</f>
        <v>0</v>
      </c>
      <c r="M123" s="44">
        <f>IFERROR(IF(G123=Solution!G123,1,0),0)</f>
        <v>0</v>
      </c>
      <c r="N123" s="45">
        <f t="shared" ref="N123:N124" si="25">SUM(J123:M123)</f>
        <v>0</v>
      </c>
    </row>
    <row r="124" spans="2:14" ht="15" customHeight="1" x14ac:dyDescent="0.3">
      <c r="B124" s="2" t="s">
        <v>73</v>
      </c>
      <c r="D124" s="38"/>
      <c r="E124" s="38"/>
      <c r="F124" s="38"/>
      <c r="G124" s="38"/>
      <c r="J124" s="44">
        <f>IFERROR(IF(D124=Solution!D124,1,0),0)</f>
        <v>0</v>
      </c>
      <c r="K124" s="44">
        <f>IFERROR(IF(E124=Solution!E124,1,0),0)</f>
        <v>0</v>
      </c>
      <c r="L124" s="44">
        <f>IFERROR(IF(F124=Solution!F124,1,0),0)</f>
        <v>0</v>
      </c>
      <c r="M124" s="44">
        <f>IFERROR(IF(G124=Solution!G124,1,0),0)</f>
        <v>0</v>
      </c>
      <c r="N124" s="45">
        <f t="shared" si="25"/>
        <v>0</v>
      </c>
    </row>
    <row r="126" spans="2:14" ht="15" customHeight="1" x14ac:dyDescent="0.3">
      <c r="B126" s="11" t="s">
        <v>74</v>
      </c>
    </row>
    <row r="127" spans="2:14" ht="15" customHeight="1" x14ac:dyDescent="0.3">
      <c r="B127" s="24" t="s">
        <v>76</v>
      </c>
      <c r="C127" s="24"/>
      <c r="D127" s="39"/>
      <c r="E127" s="39"/>
      <c r="F127" s="39"/>
      <c r="G127" s="39"/>
      <c r="J127" s="44">
        <f>IFERROR(IF(D127=Solution!D127,1,0),0)</f>
        <v>0</v>
      </c>
      <c r="K127" s="44">
        <f>IFERROR(IF(E127=Solution!E127,1,0),0)</f>
        <v>0</v>
      </c>
      <c r="L127" s="44">
        <f>IFERROR(IF(F127=Solution!F127,1,0),0)</f>
        <v>0</v>
      </c>
      <c r="M127" s="44">
        <f>IFERROR(IF(G127=Solution!G127,1,0),0)</f>
        <v>0</v>
      </c>
      <c r="N127" s="45">
        <f t="shared" ref="N127:N129" si="26">SUM(J127:M127)</f>
        <v>0</v>
      </c>
    </row>
    <row r="128" spans="2:14" ht="15" customHeight="1" x14ac:dyDescent="0.3">
      <c r="B128" s="2" t="s">
        <v>77</v>
      </c>
      <c r="D128" s="40"/>
      <c r="E128" s="40"/>
      <c r="F128" s="40"/>
      <c r="G128" s="40"/>
      <c r="J128" s="44">
        <f>IFERROR(IF(D128=Solution!D128,1,0),0)</f>
        <v>0</v>
      </c>
      <c r="K128" s="44">
        <f>IFERROR(IF(E128=Solution!E128,1,0),0)</f>
        <v>0</v>
      </c>
      <c r="L128" s="44">
        <f>IFERROR(IF(F128=Solution!F128,1,0),0)</f>
        <v>0</v>
      </c>
      <c r="M128" s="44">
        <f>IFERROR(IF(G128=Solution!G128,1,0),0)</f>
        <v>0</v>
      </c>
      <c r="N128" s="45">
        <f t="shared" si="26"/>
        <v>0</v>
      </c>
    </row>
    <row r="129" spans="2:14" ht="15" customHeight="1" x14ac:dyDescent="0.3">
      <c r="B129" s="2" t="s">
        <v>75</v>
      </c>
      <c r="D129" s="40"/>
      <c r="E129" s="40"/>
      <c r="F129" s="40"/>
      <c r="G129" s="40"/>
      <c r="J129" s="44">
        <f>IFERROR(IF(D129=Solution!D129,1,0),0)</f>
        <v>0</v>
      </c>
      <c r="K129" s="44">
        <f>IFERROR(IF(E129=Solution!E129,1,0),0)</f>
        <v>0</v>
      </c>
      <c r="L129" s="44">
        <f>IFERROR(IF(F129=Solution!F129,1,0),0)</f>
        <v>0</v>
      </c>
      <c r="M129" s="44">
        <f>IFERROR(IF(G129=Solution!G129,1,0),0)</f>
        <v>0</v>
      </c>
      <c r="N129" s="45">
        <f t="shared" si="26"/>
        <v>0</v>
      </c>
    </row>
    <row r="131" spans="2:14" ht="15" customHeight="1" x14ac:dyDescent="0.3">
      <c r="B131" s="31" t="s">
        <v>78</v>
      </c>
      <c r="C131" s="32"/>
      <c r="D131" s="32"/>
      <c r="E131" s="32"/>
      <c r="F131" s="32"/>
      <c r="G131" s="33"/>
    </row>
    <row r="133" spans="2:14" ht="15" customHeight="1" x14ac:dyDescent="0.3">
      <c r="B133" s="2" t="s">
        <v>79</v>
      </c>
      <c r="D133" s="43">
        <v>189.78722999999999</v>
      </c>
      <c r="E133" s="43">
        <v>238.97408999999999</v>
      </c>
      <c r="F133" s="43">
        <v>305.63159000000002</v>
      </c>
      <c r="G133" s="43">
        <v>375.47397000000001</v>
      </c>
    </row>
    <row r="134" spans="2:14" ht="15" customHeight="1" x14ac:dyDescent="0.3">
      <c r="D134" s="41"/>
      <c r="E134" s="41"/>
      <c r="F134" s="41"/>
      <c r="G134" s="41"/>
    </row>
    <row r="135" spans="2:14" ht="15" customHeight="1" x14ac:dyDescent="0.3">
      <c r="B135" s="2" t="s">
        <v>80</v>
      </c>
      <c r="D135" s="28"/>
      <c r="E135" s="28"/>
      <c r="F135" s="28"/>
      <c r="G135" s="28"/>
      <c r="J135" s="44">
        <f>IFERROR(IF(D135=Solution!D135,1,0),0)</f>
        <v>0</v>
      </c>
      <c r="K135" s="44">
        <f>IFERROR(IF(E135=Solution!E135,1,0),0)</f>
        <v>0</v>
      </c>
      <c r="L135" s="44">
        <f>IFERROR(IF(F135=Solution!F135,1,0),0)</f>
        <v>0</v>
      </c>
      <c r="M135" s="44">
        <f>IFERROR(IF(G135=Solution!G135,1,0),0)</f>
        <v>0</v>
      </c>
      <c r="N135" s="45">
        <f t="shared" ref="N135:N137" si="27">SUM(J135:M135)</f>
        <v>0</v>
      </c>
    </row>
    <row r="136" spans="2:14" ht="15" customHeight="1" x14ac:dyDescent="0.3">
      <c r="B136" s="2" t="s">
        <v>49</v>
      </c>
      <c r="D136" s="42"/>
      <c r="E136" s="42"/>
      <c r="F136" s="42"/>
      <c r="G136" s="42"/>
      <c r="J136" s="44">
        <f>IFERROR(IF(D136=Solution!D136,1,0),0)</f>
        <v>0</v>
      </c>
      <c r="K136" s="44">
        <f>IFERROR(IF(E136=Solution!E136,1,0),0)</f>
        <v>0</v>
      </c>
      <c r="L136" s="44">
        <f>IFERROR(IF(F136=Solution!F136,1,0),0)</f>
        <v>0</v>
      </c>
      <c r="M136" s="44">
        <f>IFERROR(IF(G136=Solution!G136,1,0),0)</f>
        <v>0</v>
      </c>
      <c r="N136" s="45">
        <f t="shared" si="27"/>
        <v>0</v>
      </c>
    </row>
    <row r="137" spans="2:14" ht="15" customHeight="1" x14ac:dyDescent="0.3">
      <c r="B137" s="4" t="s">
        <v>7</v>
      </c>
      <c r="C137" s="4"/>
      <c r="D137" s="25"/>
      <c r="E137" s="25"/>
      <c r="F137" s="25"/>
      <c r="G137" s="25"/>
      <c r="J137" s="44">
        <f>IFERROR(IF(D137=Solution!D137,1,0),0)</f>
        <v>0</v>
      </c>
      <c r="K137" s="44">
        <f>IFERROR(IF(E137=Solution!E137,1,0),0)</f>
        <v>0</v>
      </c>
      <c r="L137" s="44">
        <f>IFERROR(IF(F137=Solution!F137,1,0),0)</f>
        <v>0</v>
      </c>
      <c r="M137" s="44">
        <f>IFERROR(IF(G137=Solution!G137,1,0),0)</f>
        <v>0</v>
      </c>
      <c r="N137" s="45">
        <f t="shared" si="27"/>
        <v>0</v>
      </c>
    </row>
    <row r="139" spans="2:14" ht="15" customHeight="1" x14ac:dyDescent="0.3">
      <c r="B139" s="2" t="s">
        <v>81</v>
      </c>
      <c r="D139" s="38"/>
      <c r="E139" s="38"/>
      <c r="F139" s="38"/>
      <c r="G139" s="38"/>
      <c r="J139" s="44">
        <f>IFERROR(IF(D139=Solution!D139,1,0),0)</f>
        <v>0</v>
      </c>
      <c r="K139" s="44">
        <f>IFERROR(IF(E139=Solution!E139,1,0),0)</f>
        <v>0</v>
      </c>
      <c r="L139" s="44">
        <f>IFERROR(IF(F139=Solution!F139,1,0),0)</f>
        <v>0</v>
      </c>
      <c r="M139" s="44">
        <f>IFERROR(IF(G139=Solution!G139,1,0),0)</f>
        <v>0</v>
      </c>
      <c r="N139" s="45">
        <f t="shared" ref="N139" si="28">SUM(J139:M139)</f>
        <v>0</v>
      </c>
    </row>
    <row r="140" spans="2:14" ht="15" customHeight="1" x14ac:dyDescent="0.3">
      <c r="B140" s="2" t="s">
        <v>82</v>
      </c>
      <c r="D140" s="38"/>
      <c r="E140" s="38"/>
      <c r="F140" s="38"/>
      <c r="G140" s="38"/>
      <c r="J140" s="44">
        <f>IFERROR(IF(D140=Solution!D140,1,0),0)</f>
        <v>0</v>
      </c>
      <c r="K140" s="44">
        <f>IFERROR(IF(E140=Solution!E140,1,0),0)</f>
        <v>0</v>
      </c>
      <c r="L140" s="44">
        <f>IFERROR(IF(F140=Solution!F140,1,0),0)</f>
        <v>0</v>
      </c>
      <c r="M140" s="44">
        <f>IFERROR(IF(G140=Solution!G140,1,0),0)</f>
        <v>0</v>
      </c>
      <c r="N140" s="45">
        <f t="shared" ref="N140:N144" si="29">SUM(J140:M140)</f>
        <v>0</v>
      </c>
    </row>
    <row r="141" spans="2:14" ht="15" customHeight="1" x14ac:dyDescent="0.3">
      <c r="B141" s="2" t="s">
        <v>83</v>
      </c>
      <c r="D141" s="38"/>
      <c r="E141" s="38"/>
      <c r="F141" s="38"/>
      <c r="G141" s="38"/>
      <c r="J141" s="44">
        <f>IFERROR(IF(D141=Solution!D141,1,0),0)</f>
        <v>0</v>
      </c>
      <c r="K141" s="44">
        <f>IFERROR(IF(E141=Solution!E141,1,0),0)</f>
        <v>0</v>
      </c>
      <c r="L141" s="44">
        <f>IFERROR(IF(F141=Solution!F141,1,0),0)</f>
        <v>0</v>
      </c>
      <c r="M141" s="44">
        <f>IFERROR(IF(G141=Solution!G141,1,0),0)</f>
        <v>0</v>
      </c>
      <c r="N141" s="45">
        <f t="shared" si="29"/>
        <v>0</v>
      </c>
    </row>
    <row r="142" spans="2:14" ht="15" customHeight="1" x14ac:dyDescent="0.3">
      <c r="B142" s="2" t="s">
        <v>84</v>
      </c>
      <c r="D142" s="38"/>
      <c r="E142" s="38"/>
      <c r="F142" s="38"/>
      <c r="G142" s="38"/>
      <c r="J142" s="44">
        <f>IFERROR(IF(D142=Solution!D142,1,0),0)</f>
        <v>0</v>
      </c>
      <c r="K142" s="44">
        <f>IFERROR(IF(E142=Solution!E142,1,0),0)</f>
        <v>0</v>
      </c>
      <c r="L142" s="44">
        <f>IFERROR(IF(F142=Solution!F142,1,0),0)</f>
        <v>0</v>
      </c>
      <c r="M142" s="44">
        <f>IFERROR(IF(G142=Solution!G142,1,0),0)</f>
        <v>0</v>
      </c>
      <c r="N142" s="45">
        <f t="shared" si="29"/>
        <v>0</v>
      </c>
    </row>
    <row r="143" spans="2:14" ht="15" customHeight="1" x14ac:dyDescent="0.3">
      <c r="B143" s="2" t="s">
        <v>85</v>
      </c>
      <c r="D143" s="38"/>
      <c r="E143" s="38"/>
      <c r="F143" s="38"/>
      <c r="G143" s="38"/>
      <c r="J143" s="44">
        <f>IFERROR(IF(D143=Solution!D143,1,0),0)</f>
        <v>0</v>
      </c>
      <c r="K143" s="44">
        <f>IFERROR(IF(E143=Solution!E143,1,0),0)</f>
        <v>0</v>
      </c>
      <c r="L143" s="44">
        <f>IFERROR(IF(F143=Solution!F143,1,0),0)</f>
        <v>0</v>
      </c>
      <c r="M143" s="44">
        <f>IFERROR(IF(G143=Solution!G143,1,0),0)</f>
        <v>0</v>
      </c>
      <c r="N143" s="45">
        <f t="shared" si="29"/>
        <v>0</v>
      </c>
    </row>
    <row r="144" spans="2:14" ht="15" customHeight="1" x14ac:dyDescent="0.3">
      <c r="B144" s="2" t="s">
        <v>86</v>
      </c>
      <c r="D144" s="38"/>
      <c r="E144" s="38"/>
      <c r="F144" s="38"/>
      <c r="G144" s="38"/>
      <c r="J144" s="44">
        <f>IFERROR(IF(D144=Solution!D144,1,0),0)</f>
        <v>0</v>
      </c>
      <c r="K144" s="44">
        <f>IFERROR(IF(E144=Solution!E144,1,0),0)</f>
        <v>0</v>
      </c>
      <c r="L144" s="44">
        <f>IFERROR(IF(F144=Solution!F144,1,0),0)</f>
        <v>0</v>
      </c>
      <c r="M144" s="44">
        <f>IFERROR(IF(G144=Solution!G144,1,0),0)</f>
        <v>0</v>
      </c>
      <c r="N144" s="45">
        <f t="shared" si="29"/>
        <v>0</v>
      </c>
    </row>
  </sheetData>
  <conditionalFormatting sqref="D10:G10 E11:G11 D13:G14 D16:G17 D19:G22 D24:G25 D27:G30 D32:G33 D35:G36 D38:G39 D41:G43 D47:G50 D52:G57 D59:G60 D62:G65 D67:G69 D71:G73 D75:G75 D77:G79 D84:G86 D88:G92 D94:G94 D100:G100 D102:G103 D107:G108 D110:G111 D113:G114 D117:G119 D122:G124 D127:G129 D135:G137 D139:G144">
    <cfRule type="cellIs" dxfId="203" priority="344" operator="equal">
      <formula>0</formula>
    </cfRule>
  </conditionalFormatting>
  <conditionalFormatting sqref="J10:M10 K10:M11">
    <cfRule type="cellIs" dxfId="202" priority="342" operator="equal">
      <formula>1</formula>
    </cfRule>
    <cfRule type="cellIs" dxfId="201" priority="343" operator="equal">
      <formula>0</formula>
    </cfRule>
  </conditionalFormatting>
  <conditionalFormatting sqref="N10">
    <cfRule type="cellIs" dxfId="200" priority="339" operator="equal">
      <formula>0</formula>
    </cfRule>
    <cfRule type="cellIs" dxfId="199" priority="340" operator="equal">
      <formula>4</formula>
    </cfRule>
    <cfRule type="cellIs" dxfId="198" priority="341" operator="greaterThan">
      <formula>0</formula>
    </cfRule>
  </conditionalFormatting>
  <conditionalFormatting sqref="N11">
    <cfRule type="cellIs" dxfId="197" priority="336" operator="equal">
      <formula>0</formula>
    </cfRule>
    <cfRule type="cellIs" dxfId="196" priority="337" operator="equal">
      <formula>3</formula>
    </cfRule>
    <cfRule type="cellIs" dxfId="195" priority="338" operator="greaterThan">
      <formula>0</formula>
    </cfRule>
  </conditionalFormatting>
  <conditionalFormatting sqref="N13:N14">
    <cfRule type="cellIs" dxfId="194" priority="331" operator="equal">
      <formula>0</formula>
    </cfRule>
    <cfRule type="cellIs" dxfId="193" priority="332" operator="equal">
      <formula>4</formula>
    </cfRule>
    <cfRule type="cellIs" dxfId="192" priority="333" operator="greaterThan">
      <formula>0</formula>
    </cfRule>
  </conditionalFormatting>
  <conditionalFormatting sqref="N16:N17">
    <cfRule type="cellIs" dxfId="191" priority="326" operator="equal">
      <formula>0</formula>
    </cfRule>
    <cfRule type="cellIs" dxfId="190" priority="327" operator="equal">
      <formula>4</formula>
    </cfRule>
    <cfRule type="cellIs" dxfId="189" priority="328" operator="greaterThan">
      <formula>0</formula>
    </cfRule>
  </conditionalFormatting>
  <conditionalFormatting sqref="N19:N20">
    <cfRule type="cellIs" dxfId="188" priority="321" operator="equal">
      <formula>0</formula>
    </cfRule>
    <cfRule type="cellIs" dxfId="187" priority="322" operator="equal">
      <formula>4</formula>
    </cfRule>
    <cfRule type="cellIs" dxfId="186" priority="323" operator="greaterThan">
      <formula>0</formula>
    </cfRule>
  </conditionalFormatting>
  <conditionalFormatting sqref="N21:N22">
    <cfRule type="cellIs" dxfId="185" priority="316" operator="equal">
      <formula>0</formula>
    </cfRule>
    <cfRule type="cellIs" dxfId="184" priority="317" operator="equal">
      <formula>4</formula>
    </cfRule>
    <cfRule type="cellIs" dxfId="183" priority="318" operator="greaterThan">
      <formula>0</formula>
    </cfRule>
  </conditionalFormatting>
  <conditionalFormatting sqref="N24:N25">
    <cfRule type="cellIs" dxfId="182" priority="311" operator="equal">
      <formula>0</formula>
    </cfRule>
    <cfRule type="cellIs" dxfId="181" priority="312" operator="equal">
      <formula>4</formula>
    </cfRule>
    <cfRule type="cellIs" dxfId="180" priority="313" operator="greaterThan">
      <formula>0</formula>
    </cfRule>
  </conditionalFormatting>
  <conditionalFormatting sqref="N27:N28">
    <cfRule type="cellIs" dxfId="179" priority="306" operator="equal">
      <formula>0</formula>
    </cfRule>
    <cfRule type="cellIs" dxfId="178" priority="307" operator="equal">
      <formula>4</formula>
    </cfRule>
    <cfRule type="cellIs" dxfId="177" priority="308" operator="greaterThan">
      <formula>0</formula>
    </cfRule>
  </conditionalFormatting>
  <conditionalFormatting sqref="N29:N30">
    <cfRule type="cellIs" dxfId="176" priority="301" operator="equal">
      <formula>0</formula>
    </cfRule>
    <cfRule type="cellIs" dxfId="175" priority="302" operator="equal">
      <formula>4</formula>
    </cfRule>
    <cfRule type="cellIs" dxfId="174" priority="303" operator="greaterThan">
      <formula>0</formula>
    </cfRule>
  </conditionalFormatting>
  <conditionalFormatting sqref="N32:N33">
    <cfRule type="cellIs" dxfId="173" priority="296" operator="equal">
      <formula>0</formula>
    </cfRule>
    <cfRule type="cellIs" dxfId="172" priority="297" operator="equal">
      <formula>4</formula>
    </cfRule>
    <cfRule type="cellIs" dxfId="171" priority="298" operator="greaterThan">
      <formula>0</formula>
    </cfRule>
  </conditionalFormatting>
  <conditionalFormatting sqref="N35:N36">
    <cfRule type="cellIs" dxfId="170" priority="291" operator="equal">
      <formula>0</formula>
    </cfRule>
    <cfRule type="cellIs" dxfId="169" priority="292" operator="equal">
      <formula>4</formula>
    </cfRule>
    <cfRule type="cellIs" dxfId="168" priority="293" operator="greaterThan">
      <formula>0</formula>
    </cfRule>
  </conditionalFormatting>
  <conditionalFormatting sqref="N38:N39">
    <cfRule type="cellIs" dxfId="167" priority="286" operator="equal">
      <formula>0</formula>
    </cfRule>
    <cfRule type="cellIs" dxfId="166" priority="287" operator="equal">
      <formula>4</formula>
    </cfRule>
    <cfRule type="cellIs" dxfId="165" priority="288" operator="greaterThan">
      <formula>0</formula>
    </cfRule>
  </conditionalFormatting>
  <conditionalFormatting sqref="N41:N43">
    <cfRule type="cellIs" dxfId="164" priority="281" operator="equal">
      <formula>0</formula>
    </cfRule>
    <cfRule type="cellIs" dxfId="163" priority="282" operator="equal">
      <formula>4</formula>
    </cfRule>
    <cfRule type="cellIs" dxfId="162" priority="283" operator="greaterThan">
      <formula>0</formula>
    </cfRule>
  </conditionalFormatting>
  <conditionalFormatting sqref="N47:N50">
    <cfRule type="cellIs" dxfId="161" priority="276" operator="equal">
      <formula>0</formula>
    </cfRule>
    <cfRule type="cellIs" dxfId="160" priority="277" operator="equal">
      <formula>4</formula>
    </cfRule>
    <cfRule type="cellIs" dxfId="159" priority="278" operator="greaterThan">
      <formula>0</formula>
    </cfRule>
  </conditionalFormatting>
  <conditionalFormatting sqref="N52:N57">
    <cfRule type="cellIs" dxfId="158" priority="271" operator="equal">
      <formula>0</formula>
    </cfRule>
    <cfRule type="cellIs" dxfId="157" priority="272" operator="equal">
      <formula>4</formula>
    </cfRule>
    <cfRule type="cellIs" dxfId="156" priority="273" operator="greaterThan">
      <formula>0</formula>
    </cfRule>
  </conditionalFormatting>
  <conditionalFormatting sqref="L5">
    <cfRule type="cellIs" dxfId="155" priority="162" operator="equal">
      <formula>0</formula>
    </cfRule>
    <cfRule type="cellIs" dxfId="154" priority="163" operator="equal">
      <formula>347</formula>
    </cfRule>
    <cfRule type="cellIs" dxfId="153" priority="164" operator="greaterThan">
      <formula>0</formula>
    </cfRule>
  </conditionalFormatting>
  <conditionalFormatting sqref="L6">
    <cfRule type="cellIs" dxfId="152" priority="159" operator="equal">
      <formula>0</formula>
    </cfRule>
    <cfRule type="cellIs" dxfId="151" priority="160" operator="equal">
      <formula>1</formula>
    </cfRule>
    <cfRule type="cellIs" dxfId="150" priority="161" operator="greaterThan">
      <formula>0</formula>
    </cfRule>
  </conditionalFormatting>
  <conditionalFormatting sqref="J13:M14">
    <cfRule type="cellIs" dxfId="149" priority="157" operator="equal">
      <formula>1</formula>
    </cfRule>
    <cfRule type="cellIs" dxfId="148" priority="158" operator="equal">
      <formula>0</formula>
    </cfRule>
  </conditionalFormatting>
  <conditionalFormatting sqref="J16:M17">
    <cfRule type="cellIs" dxfId="147" priority="155" operator="equal">
      <formula>1</formula>
    </cfRule>
    <cfRule type="cellIs" dxfId="146" priority="156" operator="equal">
      <formula>0</formula>
    </cfRule>
  </conditionalFormatting>
  <conditionalFormatting sqref="J19:M20">
    <cfRule type="cellIs" dxfId="145" priority="153" operator="equal">
      <formula>1</formula>
    </cfRule>
    <cfRule type="cellIs" dxfId="144" priority="154" operator="equal">
      <formula>0</formula>
    </cfRule>
  </conditionalFormatting>
  <conditionalFormatting sqref="J21:M22">
    <cfRule type="cellIs" dxfId="143" priority="151" operator="equal">
      <formula>1</formula>
    </cfRule>
    <cfRule type="cellIs" dxfId="142" priority="152" operator="equal">
      <formula>0</formula>
    </cfRule>
  </conditionalFormatting>
  <conditionalFormatting sqref="J24:M25">
    <cfRule type="cellIs" dxfId="141" priority="149" operator="equal">
      <formula>1</formula>
    </cfRule>
    <cfRule type="cellIs" dxfId="140" priority="150" operator="equal">
      <formula>0</formula>
    </cfRule>
  </conditionalFormatting>
  <conditionalFormatting sqref="J27:M28">
    <cfRule type="cellIs" dxfId="139" priority="147" operator="equal">
      <formula>1</formula>
    </cfRule>
    <cfRule type="cellIs" dxfId="138" priority="148" operator="equal">
      <formula>0</formula>
    </cfRule>
  </conditionalFormatting>
  <conditionalFormatting sqref="J29:M30">
    <cfRule type="cellIs" dxfId="137" priority="145" operator="equal">
      <formula>1</formula>
    </cfRule>
    <cfRule type="cellIs" dxfId="136" priority="146" operator="equal">
      <formula>0</formula>
    </cfRule>
  </conditionalFormatting>
  <conditionalFormatting sqref="J32:M33">
    <cfRule type="cellIs" dxfId="135" priority="143" operator="equal">
      <formula>1</formula>
    </cfRule>
    <cfRule type="cellIs" dxfId="134" priority="144" operator="equal">
      <formula>0</formula>
    </cfRule>
  </conditionalFormatting>
  <conditionalFormatting sqref="J35:M36">
    <cfRule type="cellIs" dxfId="133" priority="141" operator="equal">
      <formula>1</formula>
    </cfRule>
    <cfRule type="cellIs" dxfId="132" priority="142" operator="equal">
      <formula>0</formula>
    </cfRule>
  </conditionalFormatting>
  <conditionalFormatting sqref="J38:M39">
    <cfRule type="cellIs" dxfId="131" priority="139" operator="equal">
      <formula>1</formula>
    </cfRule>
    <cfRule type="cellIs" dxfId="130" priority="140" operator="equal">
      <formula>0</formula>
    </cfRule>
  </conditionalFormatting>
  <conditionalFormatting sqref="J41:M43">
    <cfRule type="cellIs" dxfId="129" priority="137" operator="equal">
      <formula>1</formula>
    </cfRule>
    <cfRule type="cellIs" dxfId="128" priority="138" operator="equal">
      <formula>0</formula>
    </cfRule>
  </conditionalFormatting>
  <conditionalFormatting sqref="J47:M50">
    <cfRule type="cellIs" dxfId="127" priority="135" operator="equal">
      <formula>1</formula>
    </cfRule>
    <cfRule type="cellIs" dxfId="126" priority="136" operator="equal">
      <formula>0</formula>
    </cfRule>
  </conditionalFormatting>
  <conditionalFormatting sqref="J52:M57">
    <cfRule type="cellIs" dxfId="125" priority="133" operator="equal">
      <formula>1</formula>
    </cfRule>
    <cfRule type="cellIs" dxfId="124" priority="134" operator="equal">
      <formula>0</formula>
    </cfRule>
  </conditionalFormatting>
  <conditionalFormatting sqref="N59:N60">
    <cfRule type="cellIs" dxfId="123" priority="130" operator="equal">
      <formula>0</formula>
    </cfRule>
    <cfRule type="cellIs" dxfId="122" priority="131" operator="equal">
      <formula>4</formula>
    </cfRule>
    <cfRule type="cellIs" dxfId="121" priority="132" operator="greaterThan">
      <formula>0</formula>
    </cfRule>
  </conditionalFormatting>
  <conditionalFormatting sqref="J59:M60">
    <cfRule type="cellIs" dxfId="120" priority="128" operator="equal">
      <formula>1</formula>
    </cfRule>
    <cfRule type="cellIs" dxfId="119" priority="129" operator="equal">
      <formula>0</formula>
    </cfRule>
  </conditionalFormatting>
  <conditionalFormatting sqref="N62:N65">
    <cfRule type="cellIs" dxfId="118" priority="120" operator="equal">
      <formula>0</formula>
    </cfRule>
    <cfRule type="cellIs" dxfId="117" priority="121" operator="equal">
      <formula>4</formula>
    </cfRule>
    <cfRule type="cellIs" dxfId="116" priority="122" operator="greaterThan">
      <formula>0</formula>
    </cfRule>
  </conditionalFormatting>
  <conditionalFormatting sqref="J62:M65">
    <cfRule type="cellIs" dxfId="115" priority="118" operator="equal">
      <formula>1</formula>
    </cfRule>
    <cfRule type="cellIs" dxfId="114" priority="119" operator="equal">
      <formula>0</formula>
    </cfRule>
  </conditionalFormatting>
  <conditionalFormatting sqref="N67:N69">
    <cfRule type="cellIs" dxfId="113" priority="115" operator="equal">
      <formula>0</formula>
    </cfRule>
    <cfRule type="cellIs" dxfId="112" priority="116" operator="equal">
      <formula>4</formula>
    </cfRule>
    <cfRule type="cellIs" dxfId="111" priority="117" operator="greaterThan">
      <formula>0</formula>
    </cfRule>
  </conditionalFormatting>
  <conditionalFormatting sqref="J67:M69">
    <cfRule type="cellIs" dxfId="110" priority="113" operator="equal">
      <formula>1</formula>
    </cfRule>
    <cfRule type="cellIs" dxfId="109" priority="114" operator="equal">
      <formula>0</formula>
    </cfRule>
  </conditionalFormatting>
  <conditionalFormatting sqref="N71:N73">
    <cfRule type="cellIs" dxfId="108" priority="110" operator="equal">
      <formula>0</formula>
    </cfRule>
    <cfRule type="cellIs" dxfId="107" priority="111" operator="equal">
      <formula>4</formula>
    </cfRule>
    <cfRule type="cellIs" dxfId="106" priority="112" operator="greaterThan">
      <formula>0</formula>
    </cfRule>
  </conditionalFormatting>
  <conditionalFormatting sqref="J71:M73">
    <cfRule type="cellIs" dxfId="105" priority="108" operator="equal">
      <formula>1</formula>
    </cfRule>
    <cfRule type="cellIs" dxfId="104" priority="109" operator="equal">
      <formula>0</formula>
    </cfRule>
  </conditionalFormatting>
  <conditionalFormatting sqref="N77:N79">
    <cfRule type="cellIs" dxfId="103" priority="105" operator="equal">
      <formula>0</formula>
    </cfRule>
    <cfRule type="cellIs" dxfId="102" priority="106" operator="equal">
      <formula>4</formula>
    </cfRule>
    <cfRule type="cellIs" dxfId="101" priority="107" operator="greaterThan">
      <formula>0</formula>
    </cfRule>
  </conditionalFormatting>
  <conditionalFormatting sqref="J77:M79">
    <cfRule type="cellIs" dxfId="100" priority="103" operator="equal">
      <formula>1</formula>
    </cfRule>
    <cfRule type="cellIs" dxfId="99" priority="104" operator="equal">
      <formula>0</formula>
    </cfRule>
  </conditionalFormatting>
  <conditionalFormatting sqref="N75">
    <cfRule type="cellIs" dxfId="98" priority="100" operator="equal">
      <formula>0</formula>
    </cfRule>
    <cfRule type="cellIs" dxfId="97" priority="101" operator="equal">
      <formula>4</formula>
    </cfRule>
    <cfRule type="cellIs" dxfId="96" priority="102" operator="greaterThan">
      <formula>0</formula>
    </cfRule>
  </conditionalFormatting>
  <conditionalFormatting sqref="J75:M75">
    <cfRule type="cellIs" dxfId="95" priority="98" operator="equal">
      <formula>1</formula>
    </cfRule>
    <cfRule type="cellIs" dxfId="94" priority="99" operator="equal">
      <formula>0</formula>
    </cfRule>
  </conditionalFormatting>
  <conditionalFormatting sqref="N84:N86">
    <cfRule type="cellIs" dxfId="93" priority="95" operator="equal">
      <formula>0</formula>
    </cfRule>
    <cfRule type="cellIs" dxfId="92" priority="96" operator="equal">
      <formula>4</formula>
    </cfRule>
    <cfRule type="cellIs" dxfId="91" priority="97" operator="greaterThan">
      <formula>0</formula>
    </cfRule>
  </conditionalFormatting>
  <conditionalFormatting sqref="J84:M86">
    <cfRule type="cellIs" dxfId="90" priority="93" operator="equal">
      <formula>1</formula>
    </cfRule>
    <cfRule type="cellIs" dxfId="89" priority="94" operator="equal">
      <formula>0</formula>
    </cfRule>
  </conditionalFormatting>
  <conditionalFormatting sqref="N88:N92">
    <cfRule type="cellIs" dxfId="88" priority="90" operator="equal">
      <formula>0</formula>
    </cfRule>
    <cfRule type="cellIs" dxfId="87" priority="91" operator="equal">
      <formula>4</formula>
    </cfRule>
    <cfRule type="cellIs" dxfId="86" priority="92" operator="greaterThan">
      <formula>0</formula>
    </cfRule>
  </conditionalFormatting>
  <conditionalFormatting sqref="J88:M92">
    <cfRule type="cellIs" dxfId="85" priority="88" operator="equal">
      <formula>1</formula>
    </cfRule>
    <cfRule type="cellIs" dxfId="84" priority="89" operator="equal">
      <formula>0</formula>
    </cfRule>
  </conditionalFormatting>
  <conditionalFormatting sqref="N94">
    <cfRule type="cellIs" dxfId="83" priority="85" operator="equal">
      <formula>0</formula>
    </cfRule>
    <cfRule type="cellIs" dxfId="82" priority="86" operator="equal">
      <formula>4</formula>
    </cfRule>
    <cfRule type="cellIs" dxfId="81" priority="87" operator="greaterThan">
      <formula>0</formula>
    </cfRule>
  </conditionalFormatting>
  <conditionalFormatting sqref="J94:M94">
    <cfRule type="cellIs" dxfId="80" priority="83" operator="equal">
      <formula>1</formula>
    </cfRule>
    <cfRule type="cellIs" dxfId="79" priority="84" operator="equal">
      <formula>0</formula>
    </cfRule>
  </conditionalFormatting>
  <conditionalFormatting sqref="N100">
    <cfRule type="cellIs" dxfId="78" priority="80" operator="equal">
      <formula>0</formula>
    </cfRule>
    <cfRule type="cellIs" dxfId="77" priority="81" operator="equal">
      <formula>4</formula>
    </cfRule>
    <cfRule type="cellIs" dxfId="76" priority="82" operator="greaterThan">
      <formula>0</formula>
    </cfRule>
  </conditionalFormatting>
  <conditionalFormatting sqref="J100:M100">
    <cfRule type="cellIs" dxfId="75" priority="78" operator="equal">
      <formula>1</formula>
    </cfRule>
    <cfRule type="cellIs" dxfId="74" priority="79" operator="equal">
      <formula>0</formula>
    </cfRule>
  </conditionalFormatting>
  <conditionalFormatting sqref="N103">
    <cfRule type="cellIs" dxfId="73" priority="70" operator="equal">
      <formula>0</formula>
    </cfRule>
    <cfRule type="cellIs" dxfId="72" priority="71" operator="equal">
      <formula>4</formula>
    </cfRule>
    <cfRule type="cellIs" dxfId="71" priority="72" operator="greaterThan">
      <formula>0</formula>
    </cfRule>
  </conditionalFormatting>
  <conditionalFormatting sqref="J103:M103">
    <cfRule type="cellIs" dxfId="70" priority="68" operator="equal">
      <formula>1</formula>
    </cfRule>
    <cfRule type="cellIs" dxfId="69" priority="69" operator="equal">
      <formula>0</formula>
    </cfRule>
  </conditionalFormatting>
  <conditionalFormatting sqref="N102">
    <cfRule type="cellIs" dxfId="68" priority="65" operator="equal">
      <formula>0</formula>
    </cfRule>
    <cfRule type="cellIs" dxfId="67" priority="66" operator="equal">
      <formula>4</formula>
    </cfRule>
    <cfRule type="cellIs" dxfId="66" priority="67" operator="greaterThan">
      <formula>0</formula>
    </cfRule>
  </conditionalFormatting>
  <conditionalFormatting sqref="J102:M102">
    <cfRule type="cellIs" dxfId="65" priority="63" operator="equal">
      <formula>1</formula>
    </cfRule>
    <cfRule type="cellIs" dxfId="64" priority="64" operator="equal">
      <formula>0</formula>
    </cfRule>
  </conditionalFormatting>
  <conditionalFormatting sqref="N108">
    <cfRule type="cellIs" dxfId="63" priority="60" operator="equal">
      <formula>0</formula>
    </cfRule>
    <cfRule type="cellIs" dxfId="62" priority="61" operator="equal">
      <formula>4</formula>
    </cfRule>
    <cfRule type="cellIs" dxfId="61" priority="62" operator="greaterThan">
      <formula>0</formula>
    </cfRule>
  </conditionalFormatting>
  <conditionalFormatting sqref="J108:M108">
    <cfRule type="cellIs" dxfId="60" priority="58" operator="equal">
      <formula>1</formula>
    </cfRule>
    <cfRule type="cellIs" dxfId="59" priority="59" operator="equal">
      <formula>0</formula>
    </cfRule>
  </conditionalFormatting>
  <conditionalFormatting sqref="N107">
    <cfRule type="cellIs" dxfId="58" priority="55" operator="equal">
      <formula>0</formula>
    </cfRule>
    <cfRule type="cellIs" dxfId="57" priority="56" operator="equal">
      <formula>4</formula>
    </cfRule>
    <cfRule type="cellIs" dxfId="56" priority="57" operator="greaterThan">
      <formula>0</formula>
    </cfRule>
  </conditionalFormatting>
  <conditionalFormatting sqref="J107:M107">
    <cfRule type="cellIs" dxfId="55" priority="53" operator="equal">
      <formula>1</formula>
    </cfRule>
    <cfRule type="cellIs" dxfId="54" priority="54" operator="equal">
      <formula>0</formula>
    </cfRule>
  </conditionalFormatting>
  <conditionalFormatting sqref="N111">
    <cfRule type="cellIs" dxfId="53" priority="50" operator="equal">
      <formula>0</formula>
    </cfRule>
    <cfRule type="cellIs" dxfId="52" priority="51" operator="equal">
      <formula>4</formula>
    </cfRule>
    <cfRule type="cellIs" dxfId="51" priority="52" operator="greaterThan">
      <formula>0</formula>
    </cfRule>
  </conditionalFormatting>
  <conditionalFormatting sqref="J111:M111">
    <cfRule type="cellIs" dxfId="50" priority="48" operator="equal">
      <formula>1</formula>
    </cfRule>
    <cfRule type="cellIs" dxfId="49" priority="49" operator="equal">
      <formula>0</formula>
    </cfRule>
  </conditionalFormatting>
  <conditionalFormatting sqref="N110">
    <cfRule type="cellIs" dxfId="48" priority="45" operator="equal">
      <formula>0</formula>
    </cfRule>
    <cfRule type="cellIs" dxfId="47" priority="46" operator="equal">
      <formula>4</formula>
    </cfRule>
    <cfRule type="cellIs" dxfId="46" priority="47" operator="greaterThan">
      <formula>0</formula>
    </cfRule>
  </conditionalFormatting>
  <conditionalFormatting sqref="J110:M110">
    <cfRule type="cellIs" dxfId="45" priority="43" operator="equal">
      <formula>1</formula>
    </cfRule>
    <cfRule type="cellIs" dxfId="44" priority="44" operator="equal">
      <formula>0</formula>
    </cfRule>
  </conditionalFormatting>
  <conditionalFormatting sqref="N114">
    <cfRule type="cellIs" dxfId="43" priority="40" operator="equal">
      <formula>0</formula>
    </cfRule>
    <cfRule type="cellIs" dxfId="42" priority="41" operator="equal">
      <formula>4</formula>
    </cfRule>
    <cfRule type="cellIs" dxfId="41" priority="42" operator="greaterThan">
      <formula>0</formula>
    </cfRule>
  </conditionalFormatting>
  <conditionalFormatting sqref="J114:M114">
    <cfRule type="cellIs" dxfId="40" priority="38" operator="equal">
      <formula>1</formula>
    </cfRule>
    <cfRule type="cellIs" dxfId="39" priority="39" operator="equal">
      <formula>0</formula>
    </cfRule>
  </conditionalFormatting>
  <conditionalFormatting sqref="N113">
    <cfRule type="cellIs" dxfId="38" priority="35" operator="equal">
      <formula>0</formula>
    </cfRule>
    <cfRule type="cellIs" dxfId="37" priority="36" operator="equal">
      <formula>4</formula>
    </cfRule>
    <cfRule type="cellIs" dxfId="36" priority="37" operator="greaterThan">
      <formula>0</formula>
    </cfRule>
  </conditionalFormatting>
  <conditionalFormatting sqref="J113:M113">
    <cfRule type="cellIs" dxfId="35" priority="33" operator="equal">
      <formula>1</formula>
    </cfRule>
    <cfRule type="cellIs" dxfId="34" priority="34" operator="equal">
      <formula>0</formula>
    </cfRule>
  </conditionalFormatting>
  <conditionalFormatting sqref="N118:N119">
    <cfRule type="cellIs" dxfId="33" priority="30" operator="equal">
      <formula>0</formula>
    </cfRule>
    <cfRule type="cellIs" dxfId="32" priority="31" operator="equal">
      <formula>4</formula>
    </cfRule>
    <cfRule type="cellIs" dxfId="31" priority="32" operator="greaterThan">
      <formula>0</formula>
    </cfRule>
  </conditionalFormatting>
  <conditionalFormatting sqref="J118:M119">
    <cfRule type="cellIs" dxfId="30" priority="28" operator="equal">
      <formula>1</formula>
    </cfRule>
    <cfRule type="cellIs" dxfId="29" priority="29" operator="equal">
      <formula>0</formula>
    </cfRule>
  </conditionalFormatting>
  <conditionalFormatting sqref="N117">
    <cfRule type="cellIs" dxfId="28" priority="25" operator="equal">
      <formula>0</formula>
    </cfRule>
    <cfRule type="cellIs" dxfId="27" priority="26" operator="equal">
      <formula>4</formula>
    </cfRule>
    <cfRule type="cellIs" dxfId="26" priority="27" operator="greaterThan">
      <formula>0</formula>
    </cfRule>
  </conditionalFormatting>
  <conditionalFormatting sqref="J117:M117">
    <cfRule type="cellIs" dxfId="25" priority="23" operator="equal">
      <formula>1</formula>
    </cfRule>
    <cfRule type="cellIs" dxfId="24" priority="24" operator="equal">
      <formula>0</formula>
    </cfRule>
  </conditionalFormatting>
  <conditionalFormatting sqref="N122:N124">
    <cfRule type="cellIs" dxfId="23" priority="20" operator="equal">
      <formula>0</formula>
    </cfRule>
    <cfRule type="cellIs" dxfId="22" priority="21" operator="equal">
      <formula>4</formula>
    </cfRule>
    <cfRule type="cellIs" dxfId="21" priority="22" operator="greaterThan">
      <formula>0</formula>
    </cfRule>
  </conditionalFormatting>
  <conditionalFormatting sqref="J122:M124">
    <cfRule type="cellIs" dxfId="20" priority="18" operator="equal">
      <formula>1</formula>
    </cfRule>
    <cfRule type="cellIs" dxfId="19" priority="19" operator="equal">
      <formula>0</formula>
    </cfRule>
  </conditionalFormatting>
  <conditionalFormatting sqref="N127:N129">
    <cfRule type="cellIs" dxfId="18" priority="15" operator="equal">
      <formula>0</formula>
    </cfRule>
    <cfRule type="cellIs" dxfId="17" priority="16" operator="equal">
      <formula>4</formula>
    </cfRule>
    <cfRule type="cellIs" dxfId="16" priority="17" operator="greaterThan">
      <formula>0</formula>
    </cfRule>
  </conditionalFormatting>
  <conditionalFormatting sqref="J127:M129">
    <cfRule type="cellIs" dxfId="15" priority="13" operator="equal">
      <formula>1</formula>
    </cfRule>
    <cfRule type="cellIs" dxfId="14" priority="14" operator="equal">
      <formula>0</formula>
    </cfRule>
  </conditionalFormatting>
  <conditionalFormatting sqref="N135:N137">
    <cfRule type="cellIs" dxfId="13" priority="10" operator="equal">
      <formula>0</formula>
    </cfRule>
    <cfRule type="cellIs" dxfId="12" priority="11" operator="equal">
      <formula>4</formula>
    </cfRule>
    <cfRule type="cellIs" dxfId="11" priority="12" operator="greaterThan">
      <formula>0</formula>
    </cfRule>
  </conditionalFormatting>
  <conditionalFormatting sqref="J135:M137">
    <cfRule type="cellIs" dxfId="10" priority="8" operator="equal">
      <formula>1</formula>
    </cfRule>
    <cfRule type="cellIs" dxfId="9" priority="9" operator="equal">
      <formula>0</formula>
    </cfRule>
  </conditionalFormatting>
  <conditionalFormatting sqref="N139:N144">
    <cfRule type="cellIs" dxfId="8" priority="5" operator="equal">
      <formula>0</formula>
    </cfRule>
    <cfRule type="cellIs" dxfId="7" priority="6" operator="equal">
      <formula>4</formula>
    </cfRule>
    <cfRule type="cellIs" dxfId="6" priority="7" operator="greaterThan">
      <formula>0</formula>
    </cfRule>
  </conditionalFormatting>
  <conditionalFormatting sqref="J139:M144">
    <cfRule type="cellIs" dxfId="5" priority="3" operator="equal">
      <formula>1</formula>
    </cfRule>
    <cfRule type="cellIs" dxfId="4" priority="4" operator="equal">
      <formula>0</formula>
    </cfRule>
  </conditionalFormatting>
  <conditionalFormatting sqref="D80:G80">
    <cfRule type="cellIs" dxfId="3" priority="1" operator="equal">
      <formula>FALSE</formula>
    </cfRule>
    <cfRule type="cellIs" dxfId="2" priority="2" operator="equal">
      <formula>TRUE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3DEEB-014D-4B1E-AEA3-4F52101575A9}">
  <sheetPr>
    <tabColor theme="1"/>
  </sheetPr>
  <dimension ref="A1:J144"/>
  <sheetViews>
    <sheetView showGridLines="0" zoomScaleNormal="100" workbookViewId="0">
      <pane ySplit="6" topLeftCell="A7" activePane="bottomLeft" state="frozen"/>
      <selection pane="bottomLeft" activeCell="D10" sqref="D10"/>
    </sheetView>
  </sheetViews>
  <sheetFormatPr defaultColWidth="17.77734375" defaultRowHeight="15" customHeight="1" x14ac:dyDescent="0.3"/>
  <cols>
    <col min="1" max="1" width="3.77734375" style="17" customWidth="1"/>
    <col min="2" max="2" width="27.109375" style="2" customWidth="1"/>
    <col min="3" max="7" width="17.77734375" style="2"/>
    <col min="8" max="8" width="3.77734375" style="17" customWidth="1"/>
    <col min="9" max="9" width="9.44140625" style="2" customWidth="1"/>
    <col min="10" max="10" width="17.77734375" style="2" customWidth="1"/>
    <col min="11" max="16384" width="17.77734375" style="2"/>
  </cols>
  <sheetData>
    <row r="1" spans="1:10" ht="14.4" x14ac:dyDescent="0.3"/>
    <row r="2" spans="1:10" ht="26.4" thickBot="1" x14ac:dyDescent="0.35">
      <c r="B2" s="49" t="s">
        <v>9</v>
      </c>
      <c r="C2" s="1"/>
      <c r="D2" s="1"/>
      <c r="E2" s="1"/>
      <c r="F2" s="1"/>
      <c r="G2" s="1"/>
    </row>
    <row r="3" spans="1:10" ht="14.4" x14ac:dyDescent="0.3">
      <c r="B3" s="3" t="s">
        <v>8</v>
      </c>
    </row>
    <row r="4" spans="1:10" ht="14.4" x14ac:dyDescent="0.3">
      <c r="I4"/>
      <c r="J4"/>
    </row>
    <row r="5" spans="1:10" ht="14.4" x14ac:dyDescent="0.3">
      <c r="B5" s="18" t="s">
        <v>47</v>
      </c>
      <c r="D5" s="8" t="s">
        <v>10</v>
      </c>
      <c r="E5" s="9"/>
      <c r="F5" s="9"/>
      <c r="G5" s="10"/>
      <c r="I5"/>
      <c r="J5"/>
    </row>
    <row r="6" spans="1:10" thickBot="1" x14ac:dyDescent="0.35">
      <c r="B6" s="11" t="s">
        <v>48</v>
      </c>
      <c r="D6" s="12">
        <v>2018</v>
      </c>
      <c r="E6" s="12">
        <v>2019</v>
      </c>
      <c r="F6" s="12">
        <v>2020</v>
      </c>
      <c r="G6" s="12">
        <v>2021</v>
      </c>
      <c r="I6"/>
      <c r="J6"/>
    </row>
    <row r="7" spans="1:10" ht="14.4" x14ac:dyDescent="0.3"/>
    <row r="8" spans="1:10" ht="15" customHeight="1" x14ac:dyDescent="0.3">
      <c r="A8" s="17" t="s">
        <v>0</v>
      </c>
      <c r="B8" s="5" t="s">
        <v>1</v>
      </c>
      <c r="C8" s="6"/>
      <c r="D8" s="6"/>
      <c r="E8" s="6"/>
      <c r="F8" s="6"/>
      <c r="G8" s="7"/>
      <c r="H8" s="17" t="s">
        <v>0</v>
      </c>
    </row>
    <row r="10" spans="1:10" ht="15" customHeight="1" x14ac:dyDescent="0.3">
      <c r="B10" s="13" t="s">
        <v>2</v>
      </c>
      <c r="C10" s="15"/>
      <c r="D10" s="20">
        <v>141576</v>
      </c>
      <c r="E10" s="20">
        <v>152703</v>
      </c>
      <c r="F10" s="20">
        <v>166761</v>
      </c>
      <c r="G10" s="20">
        <v>195929</v>
      </c>
    </row>
    <row r="11" spans="1:10" ht="15" customHeight="1" x14ac:dyDescent="0.3">
      <c r="B11" s="14" t="s">
        <v>11</v>
      </c>
      <c r="C11" s="15"/>
      <c r="D11" s="15"/>
      <c r="E11" s="21">
        <f>E10/D10-1</f>
        <v>7.8593829462620723E-2</v>
      </c>
      <c r="F11" s="21">
        <f t="shared" ref="F11:G11" si="0">F10/E10-1</f>
        <v>9.2061059704131587E-2</v>
      </c>
      <c r="G11" s="21">
        <f t="shared" si="0"/>
        <v>0.17490900150514799</v>
      </c>
    </row>
    <row r="12" spans="1:10" ht="15" customHeight="1" x14ac:dyDescent="0.3">
      <c r="B12" s="15"/>
      <c r="C12" s="15"/>
      <c r="D12" s="15"/>
      <c r="E12" s="15"/>
      <c r="F12" s="15"/>
      <c r="G12" s="15"/>
    </row>
    <row r="13" spans="1:10" ht="15" customHeight="1" x14ac:dyDescent="0.3">
      <c r="B13" s="15" t="s">
        <v>3</v>
      </c>
      <c r="C13" s="15"/>
      <c r="D13" s="22">
        <v>-123152</v>
      </c>
      <c r="E13" s="22">
        <v>-132886</v>
      </c>
      <c r="F13" s="22">
        <v>-144939</v>
      </c>
      <c r="G13" s="22">
        <v>-170684</v>
      </c>
    </row>
    <row r="14" spans="1:10" ht="15" customHeight="1" x14ac:dyDescent="0.3">
      <c r="B14" s="14" t="s">
        <v>12</v>
      </c>
      <c r="C14" s="15"/>
      <c r="D14" s="21">
        <f>-D13/D10</f>
        <v>0.86986494886138899</v>
      </c>
      <c r="E14" s="21">
        <f t="shared" ref="E14:G14" si="1">-E13/E10</f>
        <v>0.87022520841109863</v>
      </c>
      <c r="F14" s="21">
        <f t="shared" si="1"/>
        <v>0.86914206559087559</v>
      </c>
      <c r="G14" s="21">
        <f t="shared" si="1"/>
        <v>0.87115230517177145</v>
      </c>
    </row>
    <row r="15" spans="1:10" ht="15" customHeight="1" x14ac:dyDescent="0.3">
      <c r="B15" s="14"/>
      <c r="C15" s="15"/>
      <c r="D15" s="15"/>
      <c r="E15" s="15"/>
      <c r="F15" s="15"/>
      <c r="G15" s="15"/>
    </row>
    <row r="16" spans="1:10" ht="15" customHeight="1" x14ac:dyDescent="0.3">
      <c r="B16" s="4" t="s">
        <v>4</v>
      </c>
      <c r="C16" s="24"/>
      <c r="D16" s="25">
        <f>D10+D13</f>
        <v>18424</v>
      </c>
      <c r="E16" s="25">
        <f>E10+E13</f>
        <v>19817</v>
      </c>
      <c r="F16" s="25">
        <f>F10+F13</f>
        <v>21822</v>
      </c>
      <c r="G16" s="25">
        <f>G10+G13</f>
        <v>25245</v>
      </c>
    </row>
    <row r="17" spans="2:7" ht="15" customHeight="1" x14ac:dyDescent="0.3">
      <c r="B17" s="14" t="s">
        <v>13</v>
      </c>
      <c r="C17" s="15"/>
      <c r="D17" s="21">
        <f>D16/D10</f>
        <v>0.13013505113861107</v>
      </c>
      <c r="E17" s="21">
        <f>E16/E10</f>
        <v>0.12977479158890134</v>
      </c>
      <c r="F17" s="21">
        <f>F16/F10</f>
        <v>0.13085793440912444</v>
      </c>
      <c r="G17" s="21">
        <f>G16/G10</f>
        <v>0.12884769482822858</v>
      </c>
    </row>
    <row r="18" spans="2:7" ht="15" customHeight="1" x14ac:dyDescent="0.3">
      <c r="B18" s="15"/>
      <c r="C18" s="15"/>
      <c r="D18" s="15"/>
      <c r="E18" s="15"/>
      <c r="F18" s="15"/>
      <c r="G18" s="15"/>
    </row>
    <row r="19" spans="2:7" ht="15" customHeight="1" x14ac:dyDescent="0.3">
      <c r="B19" s="15" t="s">
        <v>14</v>
      </c>
      <c r="C19" s="15"/>
      <c r="D19" s="22">
        <v>-13876</v>
      </c>
      <c r="E19" s="22">
        <v>-14994</v>
      </c>
      <c r="F19" s="22">
        <v>-16332</v>
      </c>
      <c r="G19" s="22">
        <v>-18461</v>
      </c>
    </row>
    <row r="20" spans="2:7" ht="15" customHeight="1" x14ac:dyDescent="0.3">
      <c r="B20" s="14" t="s">
        <v>12</v>
      </c>
      <c r="C20" s="15"/>
      <c r="D20" s="21">
        <f>-D19/D10</f>
        <v>9.801096230999605E-2</v>
      </c>
      <c r="E20" s="21">
        <f>-E19/E10</f>
        <v>9.8190605292626867E-2</v>
      </c>
      <c r="F20" s="21">
        <f>-F19/F10</f>
        <v>9.7936567902567148E-2</v>
      </c>
      <c r="G20" s="21">
        <f>-G19/G10</f>
        <v>9.4222907277636284E-2</v>
      </c>
    </row>
    <row r="21" spans="2:7" ht="15" customHeight="1" x14ac:dyDescent="0.3">
      <c r="B21" s="15" t="s">
        <v>15</v>
      </c>
      <c r="C21" s="15"/>
      <c r="D21" s="22">
        <v>-68</v>
      </c>
      <c r="E21" s="22">
        <v>-86</v>
      </c>
      <c r="F21" s="22">
        <v>-55</v>
      </c>
      <c r="G21" s="22">
        <v>-76</v>
      </c>
    </row>
    <row r="22" spans="2:7" ht="15" customHeight="1" x14ac:dyDescent="0.3">
      <c r="B22" s="14" t="s">
        <v>12</v>
      </c>
      <c r="C22" s="15"/>
      <c r="D22" s="23">
        <f>-D21/D10</f>
        <v>4.8030739673390969E-4</v>
      </c>
      <c r="E22" s="23">
        <f>-E21/E10</f>
        <v>5.6318474424209091E-4</v>
      </c>
      <c r="F22" s="23">
        <f>-F21/F10</f>
        <v>3.2981332565767778E-4</v>
      </c>
      <c r="G22" s="23">
        <f>-G21/G10</f>
        <v>3.8789561524838081E-4</v>
      </c>
    </row>
    <row r="23" spans="2:7" ht="15" customHeight="1" x14ac:dyDescent="0.3">
      <c r="B23" s="15"/>
      <c r="C23" s="15"/>
      <c r="D23" s="15"/>
      <c r="E23" s="15"/>
      <c r="F23" s="15"/>
      <c r="G23" s="15"/>
    </row>
    <row r="24" spans="2:7" ht="15" customHeight="1" x14ac:dyDescent="0.3">
      <c r="B24" s="4" t="s">
        <v>6</v>
      </c>
      <c r="C24" s="24"/>
      <c r="D24" s="25">
        <f>D16+D19+D21</f>
        <v>4480</v>
      </c>
      <c r="E24" s="25">
        <f t="shared" ref="E24:G24" si="2">E16+E19+E21</f>
        <v>4737</v>
      </c>
      <c r="F24" s="25">
        <f t="shared" si="2"/>
        <v>5435</v>
      </c>
      <c r="G24" s="25">
        <f t="shared" si="2"/>
        <v>6708</v>
      </c>
    </row>
    <row r="25" spans="2:7" ht="15" customHeight="1" x14ac:dyDescent="0.3">
      <c r="B25" s="14" t="s">
        <v>13</v>
      </c>
      <c r="C25" s="15"/>
      <c r="D25" s="21">
        <f>D24/D10</f>
        <v>3.164378143188111E-2</v>
      </c>
      <c r="E25" s="21">
        <f>E24/E10</f>
        <v>3.1021001552032378E-2</v>
      </c>
      <c r="F25" s="21">
        <f>F24/F10</f>
        <v>3.259155318089961E-2</v>
      </c>
      <c r="G25" s="21">
        <f>G24/G10</f>
        <v>3.4236891935343926E-2</v>
      </c>
    </row>
    <row r="26" spans="2:7" ht="15" customHeight="1" x14ac:dyDescent="0.3">
      <c r="B26" s="15"/>
      <c r="C26" s="15"/>
      <c r="D26" s="15"/>
      <c r="E26" s="15"/>
      <c r="F26" s="15"/>
      <c r="G26" s="15"/>
    </row>
    <row r="27" spans="2:7" ht="15" customHeight="1" x14ac:dyDescent="0.3">
      <c r="B27" s="16" t="s">
        <v>40</v>
      </c>
      <c r="C27" s="15"/>
      <c r="D27" s="22">
        <v>-159</v>
      </c>
      <c r="E27" s="22">
        <v>-150</v>
      </c>
      <c r="F27" s="22">
        <v>-160</v>
      </c>
      <c r="G27" s="22">
        <v>-171</v>
      </c>
    </row>
    <row r="28" spans="2:7" ht="15" customHeight="1" x14ac:dyDescent="0.3">
      <c r="B28" s="14" t="s">
        <v>18</v>
      </c>
      <c r="C28" s="15"/>
      <c r="D28" s="21">
        <f>-D27/D73</f>
        <v>2.4175155846130454E-2</v>
      </c>
      <c r="E28" s="21">
        <f t="shared" ref="E28:G28" si="3">-E27/E73</f>
        <v>2.1984464311886266E-2</v>
      </c>
      <c r="F28" s="21">
        <f t="shared" si="3"/>
        <v>2.1027730319358656E-2</v>
      </c>
      <c r="G28" s="21">
        <f t="shared" si="3"/>
        <v>2.2827392871445733E-2</v>
      </c>
    </row>
    <row r="29" spans="2:7" ht="15" customHeight="1" x14ac:dyDescent="0.3">
      <c r="B29" s="16" t="s">
        <v>41</v>
      </c>
      <c r="C29" s="15"/>
      <c r="D29" s="22">
        <v>121</v>
      </c>
      <c r="E29" s="22">
        <v>178</v>
      </c>
      <c r="F29" s="22">
        <v>92</v>
      </c>
      <c r="G29" s="22">
        <v>143</v>
      </c>
    </row>
    <row r="30" spans="2:7" ht="15" customHeight="1" x14ac:dyDescent="0.3">
      <c r="B30" s="14" t="s">
        <v>42</v>
      </c>
      <c r="C30" s="15"/>
      <c r="D30" s="21">
        <f>D29/D69</f>
        <v>1.6668962667034028E-2</v>
      </c>
      <c r="E30" s="21">
        <f t="shared" ref="E30:G30" si="4">E29/E69</f>
        <v>1.8847945785684033E-2</v>
      </c>
      <c r="F30" s="21">
        <f t="shared" si="4"/>
        <v>6.9146937241638482E-3</v>
      </c>
      <c r="G30" s="21">
        <f t="shared" si="4"/>
        <v>1.1745379876796715E-2</v>
      </c>
    </row>
    <row r="31" spans="2:7" ht="15" customHeight="1" x14ac:dyDescent="0.3">
      <c r="B31" s="15"/>
      <c r="C31" s="15"/>
      <c r="D31" s="15"/>
      <c r="E31" s="15"/>
      <c r="F31" s="15"/>
      <c r="G31" s="15"/>
    </row>
    <row r="32" spans="2:7" ht="15" customHeight="1" x14ac:dyDescent="0.3">
      <c r="B32" s="4" t="s">
        <v>19</v>
      </c>
      <c r="C32" s="24"/>
      <c r="D32" s="25">
        <f>D24+D27+D29</f>
        <v>4442</v>
      </c>
      <c r="E32" s="25">
        <f t="shared" ref="E32:G32" si="5">E24+E27+E29</f>
        <v>4765</v>
      </c>
      <c r="F32" s="25">
        <f t="shared" si="5"/>
        <v>5367</v>
      </c>
      <c r="G32" s="25">
        <f t="shared" si="5"/>
        <v>6680</v>
      </c>
    </row>
    <row r="33" spans="1:8" ht="15" customHeight="1" x14ac:dyDescent="0.3">
      <c r="B33" s="14" t="s">
        <v>13</v>
      </c>
      <c r="C33" s="15"/>
      <c r="D33" s="21">
        <f>D32/D10</f>
        <v>3.137537435723569E-2</v>
      </c>
      <c r="E33" s="21">
        <f>E32/E10</f>
        <v>3.1204364026901896E-2</v>
      </c>
      <c r="F33" s="21">
        <f>F32/F10</f>
        <v>3.21837839782683E-2</v>
      </c>
      <c r="G33" s="21">
        <f>G32/G10</f>
        <v>3.409398302446294E-2</v>
      </c>
    </row>
    <row r="34" spans="1:8" ht="15" customHeight="1" x14ac:dyDescent="0.3">
      <c r="B34" s="15"/>
      <c r="C34" s="15"/>
      <c r="D34" s="15"/>
      <c r="E34" s="15"/>
      <c r="F34" s="15"/>
      <c r="G34" s="15"/>
    </row>
    <row r="35" spans="1:8" ht="15" customHeight="1" x14ac:dyDescent="0.3">
      <c r="B35" s="16" t="s">
        <v>17</v>
      </c>
      <c r="C35" s="15"/>
      <c r="D35" s="22">
        <v>-1263</v>
      </c>
      <c r="E35" s="22">
        <v>-1061</v>
      </c>
      <c r="F35" s="22">
        <v>-1308</v>
      </c>
      <c r="G35" s="22">
        <v>-1601</v>
      </c>
    </row>
    <row r="36" spans="1:8" ht="15" customHeight="1" x14ac:dyDescent="0.3">
      <c r="B36" s="14" t="s">
        <v>20</v>
      </c>
      <c r="C36" s="15"/>
      <c r="D36" s="21">
        <f>-D35/D32</f>
        <v>0.28433138226024313</v>
      </c>
      <c r="E36" s="21">
        <f t="shared" ref="E36:G36" si="6">-E35/E32</f>
        <v>0.22266526757607555</v>
      </c>
      <c r="F36" s="21">
        <f t="shared" si="6"/>
        <v>0.2437115707098938</v>
      </c>
      <c r="G36" s="21">
        <f t="shared" si="6"/>
        <v>0.23967065868263474</v>
      </c>
    </row>
    <row r="37" spans="1:8" ht="15" customHeight="1" x14ac:dyDescent="0.3">
      <c r="B37" s="15"/>
      <c r="C37" s="15"/>
      <c r="D37" s="15"/>
      <c r="E37" s="15"/>
      <c r="F37" s="15"/>
      <c r="G37" s="15"/>
    </row>
    <row r="38" spans="1:8" ht="15" customHeight="1" x14ac:dyDescent="0.3">
      <c r="B38" s="4" t="s">
        <v>22</v>
      </c>
      <c r="C38" s="24"/>
      <c r="D38" s="25">
        <f>D32+D35</f>
        <v>3179</v>
      </c>
      <c r="E38" s="25">
        <f t="shared" ref="E38:G38" si="7">E32+E35</f>
        <v>3704</v>
      </c>
      <c r="F38" s="25">
        <f t="shared" si="7"/>
        <v>4059</v>
      </c>
      <c r="G38" s="25">
        <f t="shared" si="7"/>
        <v>5079</v>
      </c>
    </row>
    <row r="39" spans="1:8" ht="15" customHeight="1" x14ac:dyDescent="0.3">
      <c r="B39" s="14" t="s">
        <v>13</v>
      </c>
      <c r="C39" s="15"/>
      <c r="D39" s="21">
        <f>D38/D10</f>
        <v>2.2454370797310278E-2</v>
      </c>
      <c r="E39" s="21">
        <f>E38/E10</f>
        <v>2.4256235961310518E-2</v>
      </c>
      <c r="F39" s="21">
        <f>F38/F10</f>
        <v>2.4340223433536617E-2</v>
      </c>
      <c r="G39" s="21">
        <f>G38/G10</f>
        <v>2.5922655655875343E-2</v>
      </c>
    </row>
    <row r="40" spans="1:8" ht="15" customHeight="1" x14ac:dyDescent="0.3">
      <c r="B40" s="15"/>
      <c r="C40" s="15"/>
      <c r="D40" s="15"/>
      <c r="E40" s="15"/>
      <c r="F40" s="15"/>
      <c r="G40" s="15"/>
    </row>
    <row r="41" spans="1:8" ht="15" customHeight="1" x14ac:dyDescent="0.3">
      <c r="B41" s="16" t="s">
        <v>21</v>
      </c>
      <c r="C41" s="16"/>
      <c r="D41" s="26">
        <v>-45</v>
      </c>
      <c r="E41" s="26">
        <v>-45</v>
      </c>
      <c r="F41" s="26">
        <v>-57</v>
      </c>
      <c r="G41" s="26">
        <v>-72</v>
      </c>
    </row>
    <row r="42" spans="1:8" ht="15" customHeight="1" x14ac:dyDescent="0.3">
      <c r="B42" s="4" t="s">
        <v>16</v>
      </c>
      <c r="C42" s="4"/>
      <c r="D42" s="25">
        <f>D38+D41</f>
        <v>3134</v>
      </c>
      <c r="E42" s="25">
        <f t="shared" ref="E42:G42" si="8">E38+E41</f>
        <v>3659</v>
      </c>
      <c r="F42" s="25">
        <f t="shared" si="8"/>
        <v>4002</v>
      </c>
      <c r="G42" s="25">
        <f t="shared" si="8"/>
        <v>5007</v>
      </c>
    </row>
    <row r="43" spans="1:8" ht="15" customHeight="1" x14ac:dyDescent="0.3">
      <c r="B43" s="14" t="s">
        <v>13</v>
      </c>
      <c r="C43" s="15"/>
      <c r="D43" s="21">
        <f>D42/D10</f>
        <v>2.2136520314177545E-2</v>
      </c>
      <c r="E43" s="21">
        <f>E42/E10</f>
        <v>2.3961546269555937E-2</v>
      </c>
      <c r="F43" s="21">
        <f>F42/F10</f>
        <v>2.3998416896036844E-2</v>
      </c>
      <c r="G43" s="21">
        <f>G42/G10</f>
        <v>2.5555175599324246E-2</v>
      </c>
    </row>
    <row r="45" spans="1:8" ht="15" customHeight="1" x14ac:dyDescent="0.3">
      <c r="A45" s="17" t="s">
        <v>0</v>
      </c>
      <c r="B45" s="5" t="s">
        <v>23</v>
      </c>
      <c r="C45" s="6"/>
      <c r="D45" s="6"/>
      <c r="E45" s="6"/>
      <c r="F45" s="6"/>
      <c r="G45" s="7"/>
      <c r="H45" s="17" t="s">
        <v>0</v>
      </c>
    </row>
    <row r="47" spans="1:8" ht="15" customHeight="1" x14ac:dyDescent="0.3">
      <c r="B47" s="2" t="s">
        <v>24</v>
      </c>
      <c r="D47" s="22">
        <v>1669</v>
      </c>
      <c r="E47" s="22">
        <v>1535</v>
      </c>
      <c r="F47" s="22">
        <v>1550</v>
      </c>
      <c r="G47" s="22">
        <v>1803</v>
      </c>
    </row>
    <row r="48" spans="1:8" ht="15" customHeight="1" x14ac:dyDescent="0.3">
      <c r="B48" s="2" t="s">
        <v>25</v>
      </c>
      <c r="D48" s="22">
        <v>11040</v>
      </c>
      <c r="E48" s="22">
        <v>11395</v>
      </c>
      <c r="F48" s="22">
        <v>12242</v>
      </c>
      <c r="G48" s="22">
        <v>14215</v>
      </c>
    </row>
    <row r="49" spans="2:7" ht="15" customHeight="1" x14ac:dyDescent="0.3">
      <c r="B49" s="2" t="s">
        <v>26</v>
      </c>
      <c r="D49" s="22">
        <v>321</v>
      </c>
      <c r="E49" s="22">
        <v>1111</v>
      </c>
      <c r="F49" s="22">
        <v>1023</v>
      </c>
      <c r="G49" s="22">
        <v>1312</v>
      </c>
    </row>
    <row r="50" spans="2:7" ht="15" customHeight="1" x14ac:dyDescent="0.3">
      <c r="B50" s="4" t="s">
        <v>27</v>
      </c>
      <c r="C50" s="4"/>
      <c r="D50" s="25">
        <f>SUM(D47:D49)</f>
        <v>13030</v>
      </c>
      <c r="E50" s="25">
        <f t="shared" ref="E50:G50" si="9">SUM(E47:E49)</f>
        <v>14041</v>
      </c>
      <c r="F50" s="25">
        <f t="shared" si="9"/>
        <v>14815</v>
      </c>
      <c r="G50" s="25">
        <f t="shared" si="9"/>
        <v>17330</v>
      </c>
    </row>
    <row r="52" spans="2:7" ht="15" customHeight="1" x14ac:dyDescent="0.3">
      <c r="B52" s="2" t="s">
        <v>28</v>
      </c>
      <c r="D52" s="22">
        <v>11237</v>
      </c>
      <c r="E52" s="22">
        <v>11679</v>
      </c>
      <c r="F52" s="22">
        <v>14172</v>
      </c>
      <c r="G52" s="22">
        <v>16278</v>
      </c>
    </row>
    <row r="53" spans="2:7" ht="15" customHeight="1" x14ac:dyDescent="0.3">
      <c r="B53" s="2" t="s">
        <v>29</v>
      </c>
      <c r="D53" s="22">
        <v>2994</v>
      </c>
      <c r="E53" s="22">
        <v>3176</v>
      </c>
      <c r="F53" s="22">
        <v>3605</v>
      </c>
      <c r="G53" s="22">
        <v>4090</v>
      </c>
    </row>
    <row r="54" spans="2:7" ht="15" customHeight="1" x14ac:dyDescent="0.3">
      <c r="B54" s="2" t="s">
        <v>30</v>
      </c>
      <c r="D54" s="22">
        <v>1057</v>
      </c>
      <c r="E54" s="22">
        <v>1180</v>
      </c>
      <c r="F54" s="22">
        <v>1393</v>
      </c>
      <c r="G54" s="22">
        <v>1671</v>
      </c>
    </row>
    <row r="55" spans="2:7" ht="15" customHeight="1" x14ac:dyDescent="0.3">
      <c r="B55" s="2" t="s">
        <v>31</v>
      </c>
      <c r="D55" s="22">
        <v>1624</v>
      </c>
      <c r="E55" s="22">
        <v>1711</v>
      </c>
      <c r="F55" s="22">
        <v>1851</v>
      </c>
      <c r="G55" s="22">
        <v>2042</v>
      </c>
    </row>
    <row r="56" spans="2:7" ht="15" customHeight="1" x14ac:dyDescent="0.3">
      <c r="B56" s="2" t="s">
        <v>32</v>
      </c>
      <c r="D56" s="22">
        <v>2924</v>
      </c>
      <c r="E56" s="22">
        <v>3792</v>
      </c>
      <c r="F56" s="22">
        <v>3728</v>
      </c>
      <c r="G56" s="22">
        <v>4561</v>
      </c>
    </row>
    <row r="57" spans="2:7" ht="15" customHeight="1" x14ac:dyDescent="0.3">
      <c r="B57" s="4" t="s">
        <v>33</v>
      </c>
      <c r="C57" s="27"/>
      <c r="D57" s="25">
        <f>SUM(D52:D56)</f>
        <v>19836</v>
      </c>
      <c r="E57" s="25">
        <f t="shared" ref="E57:G57" si="10">SUM(E52:E56)</f>
        <v>21538</v>
      </c>
      <c r="F57" s="25">
        <f t="shared" si="10"/>
        <v>24749</v>
      </c>
      <c r="G57" s="25">
        <f t="shared" si="10"/>
        <v>28642</v>
      </c>
    </row>
    <row r="59" spans="2:7" ht="15" customHeight="1" x14ac:dyDescent="0.3">
      <c r="B59" s="4" t="s">
        <v>34</v>
      </c>
      <c r="C59" s="4"/>
      <c r="D59" s="25">
        <f>D50-D57</f>
        <v>-6806</v>
      </c>
      <c r="E59" s="25">
        <f t="shared" ref="E59:G59" si="11">E50-E57</f>
        <v>-7497</v>
      </c>
      <c r="F59" s="25">
        <f t="shared" si="11"/>
        <v>-9934</v>
      </c>
      <c r="G59" s="25">
        <f t="shared" si="11"/>
        <v>-11312</v>
      </c>
    </row>
    <row r="60" spans="2:7" ht="15" customHeight="1" x14ac:dyDescent="0.3">
      <c r="B60" s="14" t="s">
        <v>12</v>
      </c>
      <c r="C60" s="15"/>
      <c r="D60" s="21">
        <f>D59/D10</f>
        <v>-4.8073119737808666E-2</v>
      </c>
      <c r="E60" s="21">
        <f>E59/E10</f>
        <v>-4.9095302646313434E-2</v>
      </c>
      <c r="F60" s="21">
        <f>F59/F10</f>
        <v>-5.9570283219697651E-2</v>
      </c>
      <c r="G60" s="21">
        <f>G59/G10</f>
        <v>-5.7735199995916892E-2</v>
      </c>
    </row>
    <row r="62" spans="2:7" ht="15" customHeight="1" x14ac:dyDescent="0.3">
      <c r="B62" s="2" t="s">
        <v>35</v>
      </c>
      <c r="D62" s="22">
        <v>19681</v>
      </c>
      <c r="E62" s="22">
        <v>20890</v>
      </c>
      <c r="F62" s="22">
        <v>21807</v>
      </c>
      <c r="G62" s="22">
        <v>23492</v>
      </c>
    </row>
    <row r="63" spans="2:7" ht="15" customHeight="1" x14ac:dyDescent="0.3">
      <c r="B63" s="2" t="s">
        <v>36</v>
      </c>
      <c r="D63" s="28">
        <f>0.03*D10</f>
        <v>4247.28</v>
      </c>
      <c r="E63" s="28">
        <f>0.03*E10</f>
        <v>4581.09</v>
      </c>
      <c r="F63" s="28">
        <f>0.03*F10</f>
        <v>5002.83</v>
      </c>
      <c r="G63" s="28">
        <f>0.03*G10</f>
        <v>5877.87</v>
      </c>
    </row>
    <row r="64" spans="2:7" ht="15" customHeight="1" x14ac:dyDescent="0.3">
      <c r="B64" s="4" t="s">
        <v>37</v>
      </c>
      <c r="C64" s="27"/>
      <c r="D64" s="25">
        <f>D59+D62+D63</f>
        <v>17122.28</v>
      </c>
      <c r="E64" s="25">
        <f t="shared" ref="E64:G64" si="12">E59+E62+E63</f>
        <v>17974.09</v>
      </c>
      <c r="F64" s="25">
        <f t="shared" si="12"/>
        <v>16875.830000000002</v>
      </c>
      <c r="G64" s="25">
        <f t="shared" si="12"/>
        <v>18057.87</v>
      </c>
    </row>
    <row r="65" spans="2:7" ht="15" customHeight="1" x14ac:dyDescent="0.3">
      <c r="B65" s="14" t="s">
        <v>12</v>
      </c>
      <c r="C65" s="15"/>
      <c r="D65" s="21">
        <f>D64/D10</f>
        <v>0.1209405548963101</v>
      </c>
      <c r="E65" s="21">
        <f>E64/E10</f>
        <v>0.1177062009259805</v>
      </c>
      <c r="F65" s="21">
        <f>F64/F10</f>
        <v>0.10119770210061106</v>
      </c>
      <c r="G65" s="21">
        <f>G64/G10</f>
        <v>9.2165376233227334E-2</v>
      </c>
    </row>
    <row r="67" spans="2:7" ht="15" customHeight="1" x14ac:dyDescent="0.3">
      <c r="B67" s="2" t="s">
        <v>38</v>
      </c>
      <c r="D67" s="22">
        <v>6055</v>
      </c>
      <c r="E67" s="22">
        <v>8384</v>
      </c>
      <c r="F67" s="22">
        <v>12277</v>
      </c>
      <c r="G67" s="22">
        <v>11258</v>
      </c>
    </row>
    <row r="68" spans="2:7" ht="15" customHeight="1" x14ac:dyDescent="0.3">
      <c r="B68" s="2" t="s">
        <v>39</v>
      </c>
      <c r="D68" s="22">
        <v>1204</v>
      </c>
      <c r="E68" s="22">
        <v>1060</v>
      </c>
      <c r="F68" s="22">
        <v>1028</v>
      </c>
      <c r="G68" s="22">
        <v>917</v>
      </c>
    </row>
    <row r="69" spans="2:7" ht="15" customHeight="1" x14ac:dyDescent="0.3">
      <c r="B69" s="4" t="s">
        <v>43</v>
      </c>
      <c r="C69" s="27"/>
      <c r="D69" s="25">
        <f>SUM(D67:D68)</f>
        <v>7259</v>
      </c>
      <c r="E69" s="25">
        <f t="shared" ref="E69:G69" si="13">SUM(E67:E68)</f>
        <v>9444</v>
      </c>
      <c r="F69" s="25">
        <f t="shared" si="13"/>
        <v>13305</v>
      </c>
      <c r="G69" s="25">
        <f t="shared" si="13"/>
        <v>12175</v>
      </c>
    </row>
    <row r="71" spans="2:7" ht="15" customHeight="1" x14ac:dyDescent="0.3">
      <c r="B71" s="2" t="s">
        <v>44</v>
      </c>
      <c r="D71" s="22">
        <v>90</v>
      </c>
      <c r="E71" s="22">
        <v>1699</v>
      </c>
      <c r="F71" s="22">
        <v>95</v>
      </c>
      <c r="G71" s="22">
        <v>799</v>
      </c>
    </row>
    <row r="72" spans="2:7" ht="15" customHeight="1" x14ac:dyDescent="0.3">
      <c r="B72" s="2" t="s">
        <v>45</v>
      </c>
      <c r="D72" s="22">
        <v>6487</v>
      </c>
      <c r="E72" s="22">
        <v>5124</v>
      </c>
      <c r="F72" s="22">
        <v>7514</v>
      </c>
      <c r="G72" s="22">
        <v>6692</v>
      </c>
    </row>
    <row r="73" spans="2:7" ht="15" customHeight="1" x14ac:dyDescent="0.3">
      <c r="B73" s="4" t="s">
        <v>46</v>
      </c>
      <c r="C73" s="27"/>
      <c r="D73" s="25">
        <f>SUM(D71:D72)</f>
        <v>6577</v>
      </c>
      <c r="E73" s="25">
        <f t="shared" ref="E73:G73" si="14">SUM(E71:E72)</f>
        <v>6823</v>
      </c>
      <c r="F73" s="25">
        <f t="shared" si="14"/>
        <v>7609</v>
      </c>
      <c r="G73" s="25">
        <f t="shared" si="14"/>
        <v>7491</v>
      </c>
    </row>
    <row r="75" spans="2:7" ht="15" customHeight="1" x14ac:dyDescent="0.3">
      <c r="B75" s="4" t="s">
        <v>49</v>
      </c>
      <c r="C75" s="4"/>
      <c r="D75" s="25">
        <f>D73-D69</f>
        <v>-682</v>
      </c>
      <c r="E75" s="25">
        <f t="shared" ref="E75:G75" si="15">E73-E69</f>
        <v>-2621</v>
      </c>
      <c r="F75" s="25">
        <f t="shared" si="15"/>
        <v>-5696</v>
      </c>
      <c r="G75" s="25">
        <f t="shared" si="15"/>
        <v>-4684</v>
      </c>
    </row>
    <row r="76" spans="2:7" ht="15" customHeight="1" x14ac:dyDescent="0.3">
      <c r="F76" s="50"/>
    </row>
    <row r="77" spans="2:7" ht="15" customHeight="1" x14ac:dyDescent="0.3">
      <c r="B77" s="2" t="s">
        <v>51</v>
      </c>
      <c r="D77" s="22">
        <v>40830</v>
      </c>
      <c r="E77" s="22">
        <v>45400</v>
      </c>
      <c r="F77" s="22">
        <v>55556</v>
      </c>
      <c r="G77" s="22">
        <v>59268</v>
      </c>
    </row>
    <row r="78" spans="2:7" ht="15" customHeight="1" x14ac:dyDescent="0.3">
      <c r="B78" s="2" t="s">
        <v>52</v>
      </c>
      <c r="D78" s="22">
        <v>27727</v>
      </c>
      <c r="E78" s="22">
        <v>29816</v>
      </c>
      <c r="F78" s="22">
        <v>36851</v>
      </c>
      <c r="G78" s="22">
        <v>41190</v>
      </c>
    </row>
    <row r="79" spans="2:7" ht="15" customHeight="1" x14ac:dyDescent="0.3">
      <c r="B79" s="2" t="s">
        <v>53</v>
      </c>
      <c r="D79" s="22">
        <v>13103</v>
      </c>
      <c r="E79" s="22">
        <v>15584</v>
      </c>
      <c r="F79" s="22">
        <v>18705</v>
      </c>
      <c r="G79" s="22">
        <v>18078</v>
      </c>
    </row>
    <row r="80" spans="2:7" ht="15" customHeight="1" x14ac:dyDescent="0.3">
      <c r="C80" s="30"/>
      <c r="D80" s="29" t="b">
        <f>IF(D77=SUM(D78:D79),TRUE,FALSE)</f>
        <v>1</v>
      </c>
      <c r="E80" s="29" t="b">
        <f t="shared" ref="E80:G80" si="16">IF(E77=SUM(E78:E79),TRUE,FALSE)</f>
        <v>1</v>
      </c>
      <c r="F80" s="29" t="b">
        <f>IF(F77=SUM(F78:F79),TRUE,FALSE)</f>
        <v>1</v>
      </c>
      <c r="G80" s="29" t="b">
        <f t="shared" si="16"/>
        <v>1</v>
      </c>
    </row>
    <row r="81" spans="1:8" ht="15" customHeight="1" x14ac:dyDescent="0.3">
      <c r="D81" s="19"/>
      <c r="E81" s="19"/>
      <c r="F81" s="19"/>
      <c r="G81" s="19"/>
    </row>
    <row r="82" spans="1:8" ht="15" customHeight="1" x14ac:dyDescent="0.3">
      <c r="A82" s="17" t="s">
        <v>0</v>
      </c>
      <c r="B82" s="5" t="s">
        <v>50</v>
      </c>
      <c r="C82" s="6"/>
      <c r="D82" s="6"/>
      <c r="E82" s="6"/>
      <c r="F82" s="6"/>
      <c r="G82" s="7"/>
      <c r="H82" s="17" t="s">
        <v>0</v>
      </c>
    </row>
    <row r="84" spans="1:8" ht="15" customHeight="1" x14ac:dyDescent="0.3">
      <c r="B84" s="2" t="s">
        <v>68</v>
      </c>
      <c r="D84" s="22">
        <v>1437</v>
      </c>
      <c r="E84" s="22">
        <v>1492</v>
      </c>
      <c r="F84" s="22">
        <v>1645</v>
      </c>
      <c r="G84" s="22">
        <v>1781</v>
      </c>
    </row>
    <row r="85" spans="1:8" ht="15" customHeight="1" x14ac:dyDescent="0.3">
      <c r="B85" s="14" t="s">
        <v>69</v>
      </c>
      <c r="D85" s="21">
        <f>D84/D62</f>
        <v>7.3014582592347943E-2</v>
      </c>
      <c r="E85" s="21">
        <f t="shared" ref="E85:G85" si="17">E84/E62</f>
        <v>7.1421732886548586E-2</v>
      </c>
      <c r="F85" s="21">
        <f t="shared" si="17"/>
        <v>7.5434493511257847E-2</v>
      </c>
      <c r="G85" s="21">
        <f t="shared" si="17"/>
        <v>7.5813042737953348E-2</v>
      </c>
    </row>
    <row r="86" spans="1:8" ht="15" customHeight="1" x14ac:dyDescent="0.3">
      <c r="B86" s="14" t="s">
        <v>12</v>
      </c>
      <c r="D86" s="21">
        <f>D84/D10</f>
        <v>1.0150025428038651E-2</v>
      </c>
      <c r="E86" s="21">
        <f t="shared" ref="E86:G86" si="18">E84/E10</f>
        <v>9.7706004466185988E-3</v>
      </c>
      <c r="F86" s="21">
        <f t="shared" si="18"/>
        <v>9.8644167401250888E-3</v>
      </c>
      <c r="G86" s="21">
        <f t="shared" si="18"/>
        <v>9.0900275099653448E-3</v>
      </c>
    </row>
    <row r="88" spans="1:8" ht="15" customHeight="1" x14ac:dyDescent="0.3">
      <c r="B88" s="2" t="s">
        <v>54</v>
      </c>
      <c r="D88" s="22">
        <v>5774</v>
      </c>
      <c r="E88" s="22">
        <v>6356</v>
      </c>
      <c r="F88" s="22">
        <v>8861</v>
      </c>
      <c r="G88" s="22">
        <v>8958</v>
      </c>
    </row>
    <row r="89" spans="1:8" ht="15" customHeight="1" x14ac:dyDescent="0.3">
      <c r="B89" s="2" t="s">
        <v>55</v>
      </c>
      <c r="D89" s="22">
        <v>-2969</v>
      </c>
      <c r="E89" s="22">
        <v>-2998</v>
      </c>
      <c r="F89" s="22">
        <v>-2810</v>
      </c>
      <c r="G89" s="22">
        <v>-3588</v>
      </c>
    </row>
    <row r="90" spans="1:8" ht="15" customHeight="1" x14ac:dyDescent="0.3">
      <c r="B90" s="14" t="s">
        <v>12</v>
      </c>
      <c r="C90" s="15"/>
      <c r="D90" s="21">
        <f>-D89/D10</f>
        <v>2.0971068542690853E-2</v>
      </c>
      <c r="E90" s="21">
        <f t="shared" ref="E90:G90" si="19">-E89/E10</f>
        <v>1.9632882130671957E-2</v>
      </c>
      <c r="F90" s="21">
        <f t="shared" si="19"/>
        <v>1.685046263814681E-2</v>
      </c>
      <c r="G90" s="21">
        <f t="shared" si="19"/>
        <v>1.8312756151463029E-2</v>
      </c>
    </row>
    <row r="91" spans="1:8" ht="15" customHeight="1" x14ac:dyDescent="0.3">
      <c r="B91" s="4" t="s">
        <v>56</v>
      </c>
      <c r="C91" s="4"/>
      <c r="D91" s="25">
        <f>SUM(D88:D89)</f>
        <v>2805</v>
      </c>
      <c r="E91" s="25">
        <f t="shared" ref="E91:G91" si="20">SUM(E88:E89)</f>
        <v>3358</v>
      </c>
      <c r="F91" s="25">
        <f t="shared" si="20"/>
        <v>6051</v>
      </c>
      <c r="G91" s="25">
        <f t="shared" si="20"/>
        <v>5370</v>
      </c>
    </row>
    <row r="92" spans="1:8" ht="15" customHeight="1" x14ac:dyDescent="0.3">
      <c r="B92" s="14" t="s">
        <v>13</v>
      </c>
      <c r="C92" s="15"/>
      <c r="D92" s="21">
        <f>D91/D10</f>
        <v>1.9812680115273776E-2</v>
      </c>
      <c r="E92" s="21">
        <f t="shared" ref="E92:G92" si="21">E91/E10</f>
        <v>2.1990399664708619E-2</v>
      </c>
      <c r="F92" s="21">
        <f t="shared" si="21"/>
        <v>3.6285462428265601E-2</v>
      </c>
      <c r="G92" s="21">
        <f t="shared" si="21"/>
        <v>2.7407887551102697E-2</v>
      </c>
    </row>
    <row r="94" spans="1:8" ht="15" customHeight="1" x14ac:dyDescent="0.3">
      <c r="B94" s="2" t="s">
        <v>57</v>
      </c>
      <c r="D94" s="22">
        <v>-689</v>
      </c>
      <c r="E94" s="22">
        <v>-1038</v>
      </c>
      <c r="F94" s="22">
        <v>-1479</v>
      </c>
      <c r="G94" s="22">
        <v>-5748</v>
      </c>
    </row>
    <row r="96" spans="1:8" ht="15" customHeight="1" x14ac:dyDescent="0.3">
      <c r="A96" s="17" t="s">
        <v>0</v>
      </c>
      <c r="B96" s="5" t="s">
        <v>87</v>
      </c>
      <c r="C96" s="6"/>
      <c r="D96" s="6"/>
      <c r="E96" s="6"/>
      <c r="F96" s="6"/>
      <c r="G96" s="7"/>
      <c r="H96" s="17" t="s">
        <v>0</v>
      </c>
    </row>
    <row r="98" spans="2:7" ht="15" customHeight="1" x14ac:dyDescent="0.3">
      <c r="B98" s="31" t="s">
        <v>59</v>
      </c>
      <c r="C98" s="32"/>
      <c r="D98" s="32"/>
      <c r="E98" s="32"/>
      <c r="F98" s="32"/>
      <c r="G98" s="33"/>
    </row>
    <row r="100" spans="2:7" ht="15" customHeight="1" x14ac:dyDescent="0.3">
      <c r="B100" s="2" t="s">
        <v>62</v>
      </c>
      <c r="D100" s="34">
        <v>441.834</v>
      </c>
      <c r="E100" s="34">
        <v>442.923</v>
      </c>
      <c r="F100" s="34">
        <v>443.90100000000001</v>
      </c>
      <c r="G100" s="34">
        <v>444.346</v>
      </c>
    </row>
    <row r="102" spans="2:7" ht="15" customHeight="1" x14ac:dyDescent="0.3">
      <c r="B102" s="2" t="s">
        <v>61</v>
      </c>
      <c r="D102" s="35">
        <f>D42/D100</f>
        <v>7.0931616851577743</v>
      </c>
      <c r="E102" s="35">
        <f t="shared" ref="E102:G102" si="22">E42/E100</f>
        <v>8.2610295694737008</v>
      </c>
      <c r="F102" s="35">
        <f t="shared" si="22"/>
        <v>9.0155237316428654</v>
      </c>
      <c r="G102" s="35">
        <f t="shared" si="22"/>
        <v>11.268245916470498</v>
      </c>
    </row>
    <row r="103" spans="2:7" ht="15" customHeight="1" x14ac:dyDescent="0.3">
      <c r="B103" s="2" t="s">
        <v>60</v>
      </c>
      <c r="D103" s="35">
        <f>-D94/D100</f>
        <v>1.559409189876741</v>
      </c>
      <c r="E103" s="35">
        <f t="shared" ref="E103:G103" si="23">-E94/E100</f>
        <v>2.3435224632723974</v>
      </c>
      <c r="F103" s="35">
        <f t="shared" si="23"/>
        <v>3.3318239877810591</v>
      </c>
      <c r="G103" s="35">
        <f t="shared" si="23"/>
        <v>12.935865294162657</v>
      </c>
    </row>
    <row r="105" spans="2:7" ht="15" customHeight="1" x14ac:dyDescent="0.3">
      <c r="B105" s="31" t="s">
        <v>58</v>
      </c>
      <c r="C105" s="32"/>
      <c r="D105" s="32"/>
      <c r="E105" s="32"/>
      <c r="F105" s="32"/>
      <c r="G105" s="33"/>
    </row>
    <row r="107" spans="2:7" ht="15" customHeight="1" x14ac:dyDescent="0.3">
      <c r="B107" s="2" t="s">
        <v>6</v>
      </c>
      <c r="D107" s="28">
        <f>D24</f>
        <v>4480</v>
      </c>
      <c r="E107" s="28">
        <f t="shared" ref="E107:G107" si="24">E24</f>
        <v>4737</v>
      </c>
      <c r="F107" s="28">
        <f t="shared" si="24"/>
        <v>5435</v>
      </c>
      <c r="G107" s="28">
        <f t="shared" si="24"/>
        <v>6708</v>
      </c>
    </row>
    <row r="108" spans="2:7" ht="15" customHeight="1" x14ac:dyDescent="0.3">
      <c r="B108" s="14" t="s">
        <v>13</v>
      </c>
      <c r="C108" s="15"/>
      <c r="D108" s="21">
        <f>D107/D10</f>
        <v>3.164378143188111E-2</v>
      </c>
      <c r="E108" s="21">
        <f t="shared" ref="E108:G108" si="25">E107/E10</f>
        <v>3.1021001552032378E-2</v>
      </c>
      <c r="F108" s="21">
        <f t="shared" si="25"/>
        <v>3.259155318089961E-2</v>
      </c>
      <c r="G108" s="21">
        <f t="shared" si="25"/>
        <v>3.4236891935343926E-2</v>
      </c>
    </row>
    <row r="110" spans="2:7" ht="15" customHeight="1" x14ac:dyDescent="0.3">
      <c r="B110" s="2" t="s">
        <v>5</v>
      </c>
      <c r="D110" s="28">
        <f>D107+D84</f>
        <v>5917</v>
      </c>
      <c r="E110" s="28">
        <f t="shared" ref="E110:G110" si="26">E107+E84</f>
        <v>6229</v>
      </c>
      <c r="F110" s="28">
        <f t="shared" si="26"/>
        <v>7080</v>
      </c>
      <c r="G110" s="28">
        <f t="shared" si="26"/>
        <v>8489</v>
      </c>
    </row>
    <row r="111" spans="2:7" ht="15" customHeight="1" x14ac:dyDescent="0.3">
      <c r="B111" s="14" t="s">
        <v>13</v>
      </c>
      <c r="C111" s="15"/>
      <c r="D111" s="21">
        <f>D110/D10</f>
        <v>4.1793806859919763E-2</v>
      </c>
      <c r="E111" s="21">
        <f t="shared" ref="E111:G111" si="27">E110/E10</f>
        <v>4.0791601998650978E-2</v>
      </c>
      <c r="F111" s="21">
        <f t="shared" si="27"/>
        <v>4.2455969921024697E-2</v>
      </c>
      <c r="G111" s="21">
        <f t="shared" si="27"/>
        <v>4.3326919445309267E-2</v>
      </c>
    </row>
    <row r="113" spans="2:7" ht="15" customHeight="1" x14ac:dyDescent="0.3">
      <c r="B113" s="2" t="s">
        <v>67</v>
      </c>
      <c r="D113" s="28">
        <f>D107*(1-D36)</f>
        <v>3206.1954074741107</v>
      </c>
      <c r="E113" s="28">
        <f t="shared" ref="E113:G113" si="28">E107*(1-E36)</f>
        <v>3682.2346274921301</v>
      </c>
      <c r="F113" s="28">
        <f t="shared" si="28"/>
        <v>4110.4276131917268</v>
      </c>
      <c r="G113" s="28">
        <f t="shared" si="28"/>
        <v>5100.2892215568863</v>
      </c>
    </row>
    <row r="114" spans="2:7" ht="15" customHeight="1" x14ac:dyDescent="0.3">
      <c r="B114" s="14" t="s">
        <v>13</v>
      </c>
      <c r="C114" s="15"/>
      <c r="D114" s="21">
        <f>D113/D10</f>
        <v>2.2646461317413338E-2</v>
      </c>
      <c r="E114" s="21">
        <f t="shared" ref="E114:G114" si="29">E113/E10</f>
        <v>2.4113701940971233E-2</v>
      </c>
      <c r="F114" s="21">
        <f t="shared" si="29"/>
        <v>2.4648614563307528E-2</v>
      </c>
      <c r="G114" s="21">
        <f t="shared" si="29"/>
        <v>2.6031313493953861E-2</v>
      </c>
    </row>
    <row r="116" spans="2:7" ht="15" customHeight="1" x14ac:dyDescent="0.3">
      <c r="B116" s="11" t="s">
        <v>66</v>
      </c>
    </row>
    <row r="117" spans="2:7" ht="15" customHeight="1" x14ac:dyDescent="0.3">
      <c r="B117" s="24" t="s">
        <v>63</v>
      </c>
      <c r="C117" s="24"/>
      <c r="D117" s="37">
        <f>D42/D79</f>
        <v>0.23918186674807296</v>
      </c>
      <c r="E117" s="37">
        <f t="shared" ref="E117:G117" si="30">E42/E79</f>
        <v>0.23479209445585217</v>
      </c>
      <c r="F117" s="37">
        <f t="shared" si="30"/>
        <v>0.21395348837209302</v>
      </c>
      <c r="G117" s="37">
        <f t="shared" si="30"/>
        <v>0.27696647859276469</v>
      </c>
    </row>
    <row r="118" spans="2:7" ht="15" customHeight="1" x14ac:dyDescent="0.3">
      <c r="B118" s="2" t="s">
        <v>64</v>
      </c>
      <c r="D118" s="36">
        <f>D42/D77</f>
        <v>7.6757286309086459E-2</v>
      </c>
      <c r="E118" s="36">
        <f t="shared" ref="E118:G118" si="31">E42/E77</f>
        <v>8.0594713656387665E-2</v>
      </c>
      <c r="F118" s="36">
        <f t="shared" si="31"/>
        <v>7.2035423716610272E-2</v>
      </c>
      <c r="G118" s="36">
        <f t="shared" si="31"/>
        <v>8.4480664102044953E-2</v>
      </c>
    </row>
    <row r="119" spans="2:7" ht="15" customHeight="1" x14ac:dyDescent="0.3">
      <c r="B119" s="2" t="s">
        <v>65</v>
      </c>
      <c r="D119" s="36">
        <f>D113/D64</f>
        <v>0.18725283125110154</v>
      </c>
      <c r="E119" s="36">
        <f t="shared" ref="E119:G119" si="32">E113/E64</f>
        <v>0.20486348001440574</v>
      </c>
      <c r="F119" s="36">
        <f t="shared" si="32"/>
        <v>0.24356891561432689</v>
      </c>
      <c r="G119" s="36">
        <f t="shared" si="32"/>
        <v>0.28244135225012068</v>
      </c>
    </row>
    <row r="121" spans="2:7" ht="15" customHeight="1" x14ac:dyDescent="0.3">
      <c r="B121" s="11" t="s">
        <v>70</v>
      </c>
    </row>
    <row r="122" spans="2:7" ht="15" customHeight="1" x14ac:dyDescent="0.3">
      <c r="B122" s="24" t="s">
        <v>71</v>
      </c>
      <c r="C122" s="24"/>
      <c r="D122" s="37">
        <f>D73/D79</f>
        <v>0.5019461192093414</v>
      </c>
      <c r="E122" s="37">
        <f t="shared" ref="E122:G122" si="33">E73/E79</f>
        <v>0.43782084188911702</v>
      </c>
      <c r="F122" s="37">
        <f t="shared" si="33"/>
        <v>0.40678962844159317</v>
      </c>
      <c r="G122" s="37">
        <f t="shared" si="33"/>
        <v>0.41437105874543645</v>
      </c>
    </row>
    <row r="123" spans="2:7" ht="15" customHeight="1" x14ac:dyDescent="0.3">
      <c r="B123" s="2" t="s">
        <v>72</v>
      </c>
      <c r="D123" s="38">
        <f>D75/D110</f>
        <v>-0.11526111205002534</v>
      </c>
      <c r="E123" s="38">
        <f>E75/E110</f>
        <v>-0.4207737999678921</v>
      </c>
      <c r="F123" s="38">
        <f>F75/F110</f>
        <v>-0.80451977401129948</v>
      </c>
      <c r="G123" s="38">
        <f>G75/G110</f>
        <v>-0.55177288255389323</v>
      </c>
    </row>
    <row r="124" spans="2:7" ht="15" customHeight="1" x14ac:dyDescent="0.3">
      <c r="B124" s="2" t="s">
        <v>73</v>
      </c>
      <c r="D124" s="38">
        <f>D107/-D27</f>
        <v>28.176100628930818</v>
      </c>
      <c r="E124" s="38">
        <f t="shared" ref="E124:G124" si="34">E107/-E27</f>
        <v>31.58</v>
      </c>
      <c r="F124" s="38">
        <f t="shared" si="34"/>
        <v>33.96875</v>
      </c>
      <c r="G124" s="38">
        <f t="shared" si="34"/>
        <v>39.228070175438596</v>
      </c>
    </row>
    <row r="126" spans="2:7" ht="15" customHeight="1" x14ac:dyDescent="0.3">
      <c r="B126" s="11" t="s">
        <v>74</v>
      </c>
    </row>
    <row r="127" spans="2:7" ht="15" customHeight="1" x14ac:dyDescent="0.3">
      <c r="B127" s="24" t="s">
        <v>76</v>
      </c>
      <c r="C127" s="24"/>
      <c r="D127" s="39">
        <f>D47/D10*365</f>
        <v>4.3028832570492179</v>
      </c>
      <c r="E127" s="39">
        <f t="shared" ref="E127:G127" si="35">E47/E10*365</f>
        <v>3.6690503788399704</v>
      </c>
      <c r="F127" s="39">
        <f t="shared" si="35"/>
        <v>3.3925797998332947</v>
      </c>
      <c r="G127" s="39">
        <f t="shared" si="35"/>
        <v>3.3588442752221468</v>
      </c>
    </row>
    <row r="128" spans="2:7" ht="15" customHeight="1" x14ac:dyDescent="0.3">
      <c r="B128" s="2" t="s">
        <v>77</v>
      </c>
      <c r="D128" s="40">
        <f>-D48/D13*365</f>
        <v>32.720540470313111</v>
      </c>
      <c r="E128" s="40">
        <f t="shared" ref="E128:G128" si="36">-E48/E13*365</f>
        <v>31.298820041238358</v>
      </c>
      <c r="F128" s="40">
        <f t="shared" si="36"/>
        <v>30.829038423060734</v>
      </c>
      <c r="G128" s="40">
        <f t="shared" si="36"/>
        <v>30.398133392702306</v>
      </c>
    </row>
    <row r="129" spans="2:7" ht="15" customHeight="1" x14ac:dyDescent="0.3">
      <c r="B129" s="2" t="s">
        <v>75</v>
      </c>
      <c r="D129" s="40">
        <f>-D52/D13*365</f>
        <v>33.304412433415614</v>
      </c>
      <c r="E129" s="40">
        <f t="shared" ref="E129:G129" si="37">-E52/E13*365</f>
        <v>32.078887166443415</v>
      </c>
      <c r="F129" s="40">
        <f t="shared" si="37"/>
        <v>35.689358971705339</v>
      </c>
      <c r="G129" s="40">
        <f t="shared" si="37"/>
        <v>34.809765414450098</v>
      </c>
    </row>
    <row r="131" spans="2:7" ht="15" customHeight="1" x14ac:dyDescent="0.3">
      <c r="B131" s="31" t="s">
        <v>78</v>
      </c>
      <c r="C131" s="32"/>
      <c r="D131" s="32"/>
      <c r="E131" s="32"/>
      <c r="F131" s="32"/>
      <c r="G131" s="33"/>
    </row>
    <row r="133" spans="2:7" ht="15" customHeight="1" x14ac:dyDescent="0.3">
      <c r="B133" s="2" t="s">
        <v>79</v>
      </c>
      <c r="D133" s="43">
        <v>189.78722999999999</v>
      </c>
      <c r="E133" s="43">
        <v>238.97408999999999</v>
      </c>
      <c r="F133" s="43">
        <v>305.63159000000002</v>
      </c>
      <c r="G133" s="43">
        <v>375.47397000000001</v>
      </c>
    </row>
    <row r="134" spans="2:7" ht="15" customHeight="1" x14ac:dyDescent="0.3">
      <c r="D134" s="41"/>
      <c r="E134" s="41"/>
      <c r="F134" s="41"/>
      <c r="G134" s="41"/>
    </row>
    <row r="135" spans="2:7" ht="15" customHeight="1" x14ac:dyDescent="0.3">
      <c r="B135" s="2" t="s">
        <v>80</v>
      </c>
      <c r="D135" s="28">
        <f>D133*D100</f>
        <v>83854.450979820002</v>
      </c>
      <c r="E135" s="28">
        <f t="shared" ref="E135:G135" si="38">E133*E100</f>
        <v>105847.12086507</v>
      </c>
      <c r="F135" s="28">
        <f t="shared" si="38"/>
        <v>135670.16843259</v>
      </c>
      <c r="G135" s="28">
        <f t="shared" si="38"/>
        <v>166840.35667362</v>
      </c>
    </row>
    <row r="136" spans="2:7" ht="15" customHeight="1" x14ac:dyDescent="0.3">
      <c r="B136" s="2" t="s">
        <v>49</v>
      </c>
      <c r="D136" s="42">
        <f>D75</f>
        <v>-682</v>
      </c>
      <c r="E136" s="42">
        <f t="shared" ref="E136:G136" si="39">E75</f>
        <v>-2621</v>
      </c>
      <c r="F136" s="42">
        <f t="shared" si="39"/>
        <v>-5696</v>
      </c>
      <c r="G136" s="42">
        <f t="shared" si="39"/>
        <v>-4684</v>
      </c>
    </row>
    <row r="137" spans="2:7" ht="15" customHeight="1" x14ac:dyDescent="0.3">
      <c r="B137" s="4" t="s">
        <v>7</v>
      </c>
      <c r="C137" s="4"/>
      <c r="D137" s="25">
        <f>SUM(D135:D136)</f>
        <v>83172.450979820002</v>
      </c>
      <c r="E137" s="25">
        <f t="shared" ref="E137:G137" si="40">SUM(E135:E136)</f>
        <v>103226.12086507</v>
      </c>
      <c r="F137" s="25">
        <f t="shared" si="40"/>
        <v>129974.16843259</v>
      </c>
      <c r="G137" s="25">
        <f t="shared" si="40"/>
        <v>162156.35667362</v>
      </c>
    </row>
    <row r="139" spans="2:7" ht="15" customHeight="1" x14ac:dyDescent="0.3">
      <c r="B139" s="2" t="s">
        <v>81</v>
      </c>
      <c r="D139" s="38">
        <f>D137/D10</f>
        <v>0.5874756383837656</v>
      </c>
      <c r="E139" s="38">
        <f t="shared" ref="E139:G139" si="41">E137/E10</f>
        <v>0.67599274974997214</v>
      </c>
      <c r="F139" s="38">
        <f t="shared" si="41"/>
        <v>0.7794038680062485</v>
      </c>
      <c r="G139" s="38">
        <f t="shared" si="41"/>
        <v>0.8276281544519698</v>
      </c>
    </row>
    <row r="140" spans="2:7" ht="15" customHeight="1" x14ac:dyDescent="0.3">
      <c r="B140" s="2" t="s">
        <v>82</v>
      </c>
      <c r="D140" s="38">
        <f>D137/D16</f>
        <v>4.514353613754885</v>
      </c>
      <c r="E140" s="38">
        <f t="shared" ref="E140:G140" si="42">E137/E16</f>
        <v>5.2089681013811377</v>
      </c>
      <c r="F140" s="38">
        <f t="shared" si="42"/>
        <v>5.9561070677568511</v>
      </c>
      <c r="G140" s="38">
        <f t="shared" si="42"/>
        <v>6.4233058694244409</v>
      </c>
    </row>
    <row r="141" spans="2:7" ht="15" customHeight="1" x14ac:dyDescent="0.3">
      <c r="B141" s="2" t="s">
        <v>83</v>
      </c>
      <c r="D141" s="38">
        <f>D137/D110</f>
        <v>14.056523741730606</v>
      </c>
      <c r="E141" s="38">
        <f t="shared" ref="E141:G141" si="43">E137/E110</f>
        <v>16.571860790667845</v>
      </c>
      <c r="F141" s="38">
        <f t="shared" si="43"/>
        <v>18.357933394433616</v>
      </c>
      <c r="G141" s="38">
        <f t="shared" si="43"/>
        <v>19.101938588010366</v>
      </c>
    </row>
    <row r="142" spans="2:7" ht="15" customHeight="1" x14ac:dyDescent="0.3">
      <c r="B142" s="2" t="s">
        <v>84</v>
      </c>
      <c r="D142" s="38">
        <f>D137/D107</f>
        <v>18.565279236566965</v>
      </c>
      <c r="E142" s="38">
        <f t="shared" ref="E142:G142" si="44">E137/E107</f>
        <v>21.791454689691786</v>
      </c>
      <c r="F142" s="38">
        <f t="shared" si="44"/>
        <v>23.914290419979761</v>
      </c>
      <c r="G142" s="38">
        <f t="shared" si="44"/>
        <v>24.173577321648779</v>
      </c>
    </row>
    <row r="143" spans="2:7" ht="15" customHeight="1" x14ac:dyDescent="0.3">
      <c r="B143" s="2" t="s">
        <v>85</v>
      </c>
      <c r="D143" s="38">
        <f>D137/D91</f>
        <v>29.651497675515152</v>
      </c>
      <c r="E143" s="38">
        <f t="shared" ref="E143:G143" si="45">E137/E91</f>
        <v>30.740357613183441</v>
      </c>
      <c r="F143" s="38">
        <f t="shared" si="45"/>
        <v>21.479783247825154</v>
      </c>
      <c r="G143" s="38">
        <f t="shared" si="45"/>
        <v>30.196714464361268</v>
      </c>
    </row>
    <row r="144" spans="2:7" ht="15" customHeight="1" x14ac:dyDescent="0.3">
      <c r="B144" s="2" t="s">
        <v>86</v>
      </c>
      <c r="D144" s="38">
        <f>D133/D102</f>
        <v>26.756365979521377</v>
      </c>
      <c r="E144" s="38">
        <f t="shared" ref="E144:G144" si="46">E133/E102</f>
        <v>28.927882171377423</v>
      </c>
      <c r="F144" s="38">
        <f t="shared" si="46"/>
        <v>33.900591812241387</v>
      </c>
      <c r="G144" s="38">
        <f t="shared" si="46"/>
        <v>33.321421344841227</v>
      </c>
    </row>
  </sheetData>
  <conditionalFormatting sqref="D80:G80">
    <cfRule type="cellIs" dxfId="1" priority="1" operator="equal">
      <formula>FALSE</formula>
    </cfRule>
    <cfRule type="cellIs" dxfId="0" priority="2" operator="equal">
      <formula>TRUE</formula>
    </cfRule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Exercise</vt:lpstr>
      <vt:lpstr>Solution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Zhou</dc:creator>
  <cp:lastModifiedBy>William Zhou</cp:lastModifiedBy>
  <dcterms:created xsi:type="dcterms:W3CDTF">2022-02-09T19:59:13Z</dcterms:created>
  <dcterms:modified xsi:type="dcterms:W3CDTF">2022-10-04T03:50:27Z</dcterms:modified>
</cp:coreProperties>
</file>